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92" windowHeight="5556" activeTab="0"/>
  </bookViews>
  <sheets>
    <sheet name="Calendário" sheetId="1" r:id="rId1"/>
    <sheet name="C3 CIV63 - 8.20h" sheetId="2" r:id="rId2"/>
    <sheet name="C3 AMB65 - 10.10h" sheetId="3" r:id="rId3"/>
  </sheets>
  <definedNames/>
  <calcPr fullCalcOnLoad="1"/>
</workbook>
</file>

<file path=xl/comments1.xml><?xml version="1.0" encoding="utf-8"?>
<comments xmlns="http://schemas.openxmlformats.org/spreadsheetml/2006/main">
  <authors>
    <author>UFOP</author>
  </authors>
  <commentList>
    <comment ref="E28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Fim do Perído Letivo
Exame dia 23 da  e 
AMB-65
</t>
        </r>
      </text>
    </comment>
    <comment ref="C31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Início do Período Letivo</t>
        </r>
      </text>
    </comment>
    <comment ref="G27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Exame Especial
CIV-63
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
                 P R O V A      P2</t>
        </r>
      </text>
    </comment>
    <comment ref="C12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Trancamento de Matrícula</t>
        </r>
      </text>
    </comment>
    <comment ref="E10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18 e 20/nov  - Encontro de Saberes
 ( Participação comprovada no evento = Faltas abonadas )</t>
        </r>
      </text>
    </comment>
    <comment ref="D29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Último dia para lançamento de notas de 2015/2</t>
        </r>
      </text>
    </comment>
    <comment ref="F29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Último dia para alteração de notas de 2015/2.
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Revisão Area/Volume:
</t>
        </r>
        <r>
          <rPr>
            <sz val="8"/>
            <rFont val="Tahoma"/>
            <family val="2"/>
          </rPr>
          <t>Revisão de Integrais Simples - Substituição e Substituição Trigonométrica
( Passadas no quadro, visto no caderno. )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                        Quiz Q1:</t>
        </r>
        <r>
          <rPr>
            <sz val="8"/>
            <rFont val="Tahoma"/>
            <family val="2"/>
          </rPr>
          <t xml:space="preserve"> 
10 Questões Rápidas de Múltipla escolha.
( Passadas no quadro, visto no caderno. )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Trabalho BRS II
</t>
        </r>
        <r>
          <rPr>
            <sz val="8"/>
            <rFont val="Tahoma"/>
            <family val="2"/>
          </rPr>
          <t xml:space="preserve">Duas questões abertas feitas em sala, </t>
        </r>
        <r>
          <rPr>
            <b/>
            <i/>
            <sz val="8"/>
            <rFont val="Tahoma"/>
            <family val="2"/>
          </rPr>
          <t>sem consulta</t>
        </r>
        <r>
          <rPr>
            <sz val="8"/>
            <rFont val="Tahoma"/>
            <family val="2"/>
          </rPr>
          <t xml:space="preserve">, em grupos de três alunos. Será preciso entregar.
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
                 P R O V A      P1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Trabalho BRS I:
</t>
        </r>
        <r>
          <rPr>
            <i/>
            <sz val="8"/>
            <rFont val="Tahoma"/>
            <family val="2"/>
          </rPr>
          <t xml:space="preserve">
Uma questão aberta valendo um visto no caderno. Não é preciso entregar, somente apresentar individualmente</t>
        </r>
        <r>
          <rPr>
            <sz val="8"/>
            <rFont val="Tahoma"/>
            <family val="2"/>
          </rPr>
          <t xml:space="preserve">.
</t>
        </r>
        <r>
          <rPr>
            <b/>
            <sz val="8"/>
            <rFont val="Tahoma"/>
            <family val="2"/>
          </rPr>
          <t xml:space="preserve">Questão: 
</t>
        </r>
        <r>
          <rPr>
            <sz val="8"/>
            <rFont val="Tahoma"/>
            <family val="2"/>
          </rPr>
          <t xml:space="preserve">Suponha que a área de uma dada região no plano polar seja dada pela integral abaixo.
\[A=\int_\frac{\pi}{4}^\frac{3\pi}{4}\int_{\cossec\theta}^{2\sen\theta}rdrd\theta\]
Esboce a região e calcule sua área.
</t>
        </r>
      </text>
    </comment>
    <comment ref="G20" authorId="0">
      <text>
        <r>
          <rPr>
            <sz val="8"/>
            <rFont val="Tahoma"/>
            <family val="2"/>
          </rPr>
          <t xml:space="preserve">                        </t>
        </r>
        <r>
          <rPr>
            <b/>
            <sz val="8"/>
            <rFont val="Tahoma"/>
            <family val="2"/>
          </rPr>
          <t xml:space="preserve">Quiz Q2: 
</t>
        </r>
        <r>
          <rPr>
            <sz val="8"/>
            <rFont val="Tahoma"/>
            <family val="2"/>
          </rPr>
          <t>10 Questões Rápidas de Múltipla escolha.
( Passadas no quadro, visto no caderno. )</t>
        </r>
      </text>
    </comment>
    <comment ref="G23" authorId="0">
      <text>
        <r>
          <rPr>
            <sz val="8"/>
            <rFont val="Tahoma"/>
            <family val="2"/>
          </rPr>
          <t xml:space="preserve">     </t>
        </r>
        <r>
          <rPr>
            <b/>
            <sz val="8"/>
            <rFont val="Tahoma"/>
            <family val="2"/>
          </rPr>
          <t xml:space="preserve">                   Quiz Q3:</t>
        </r>
        <r>
          <rPr>
            <sz val="8"/>
            <rFont val="Tahoma"/>
            <family val="2"/>
          </rPr>
          <t xml:space="preserve"> 
10 Questões Rápidas de Múltipla escolha.
( Passadas no quadro, visto no caderno. )</t>
        </r>
      </text>
    </comment>
    <comment ref="G25" authorId="0">
      <text>
        <r>
          <rPr>
            <b/>
            <sz val="8"/>
            <rFont val="Tahoma"/>
            <family val="2"/>
          </rPr>
          <t>Trabalho BRS II</t>
        </r>
        <r>
          <rPr>
            <sz val="8"/>
            <rFont val="Tahoma"/>
            <family val="2"/>
          </rPr>
          <t xml:space="preserve">
Duas questões abertas feitas em sala, em grupos de três alunos. Será preciso entregar.</t>
        </r>
      </text>
    </comment>
    <comment ref="F28" authorId="0">
      <text>
        <r>
          <rPr>
            <sz val="8"/>
            <rFont val="Tahoma"/>
            <family val="2"/>
          </rPr>
          <t xml:space="preserve">
          RESULTADO 
             FINAL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ENCONTRO DE SÁBADO CANCELADO!
</t>
        </r>
      </text>
    </comment>
    <comment ref="G19" authorId="0">
      <text>
        <r>
          <rPr>
            <b/>
            <sz val="8"/>
            <rFont val="Tahoma"/>
            <family val="2"/>
          </rPr>
          <t xml:space="preserve">  ATENÇÃO</t>
        </r>
        <r>
          <rPr>
            <sz val="8"/>
            <rFont val="Tahoma"/>
            <family val="2"/>
          </rPr>
          <t xml:space="preserve">
-=:  DEADLINE  :=-
Data final para a entrega dos trabalhos
T1 = Lista zero;
T2 = Lista um, 
T3 = Lista dois e tres
Enviar um email para todos</t>
        </r>
      </text>
    </comment>
    <comment ref="H23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Aula De Reposição
9-12h : Desratizaçao no ICEB : encontro cancelado</t>
        </r>
      </text>
    </comment>
    <comment ref="H25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Aula de Reposição
9-12h</t>
        </r>
      </text>
    </comment>
  </commentList>
</comments>
</file>

<file path=xl/comments2.xml><?xml version="1.0" encoding="utf-8"?>
<comments xmlns="http://schemas.openxmlformats.org/spreadsheetml/2006/main">
  <authors>
    <author>UFOP</author>
  </authors>
  <commentList>
    <comment ref="F2" authorId="0">
      <text>
        <r>
          <rPr>
            <b/>
            <sz val="8"/>
            <rFont val="Tahoma"/>
            <family val="2"/>
          </rPr>
          <t>Revisaõ Area/Volume:</t>
        </r>
        <r>
          <rPr>
            <sz val="8"/>
            <rFont val="Tahoma"/>
            <family val="2"/>
          </rPr>
          <t xml:space="preserve">
Revisão de Integrais Simples - Substituição e Substituição Trigonométrica
</t>
        </r>
        <r>
          <rPr>
            <b/>
            <sz val="8"/>
            <rFont val="Tahoma"/>
            <family val="2"/>
          </rPr>
          <t>LISTA 0</t>
        </r>
      </text>
    </comment>
    <comment ref="J2" authorId="0">
      <text>
        <r>
          <rPr>
            <b/>
            <sz val="8"/>
            <rFont val="Tahoma"/>
            <family val="2"/>
          </rPr>
          <t>Quiz Q1:</t>
        </r>
        <r>
          <rPr>
            <sz val="8"/>
            <rFont val="Tahoma"/>
            <family val="2"/>
          </rPr>
          <t xml:space="preserve">
10 Questões Rápidas de Múltipla Escolha.
Feito em sala.</t>
        </r>
      </text>
    </comment>
    <comment ref="M2" authorId="0">
      <text>
        <r>
          <rPr>
            <b/>
            <sz val="8"/>
            <rFont val="Tahoma"/>
            <family val="2"/>
          </rPr>
          <t>Trabalho BRS I</t>
        </r>
        <r>
          <rPr>
            <sz val="8"/>
            <rFont val="Tahoma"/>
            <family val="2"/>
          </rPr>
          <t xml:space="preserve">
Uma questão aberta feita em sala, em grupos de três alunos. Será preciso entregar.
</t>
        </r>
        <r>
          <rPr>
            <b/>
            <sz val="8"/>
            <rFont val="Tahoma"/>
            <family val="2"/>
          </rPr>
          <t>QUESTÃO: 
Calcule o volume da esfera de Raio a, por meio de uma integral dupla ou tripla.</t>
        </r>
      </text>
    </comment>
    <comment ref="N2" authorId="0">
      <text>
        <r>
          <rPr>
            <b/>
            <sz val="8"/>
            <rFont val="Tahoma"/>
            <family val="2"/>
          </rPr>
          <t xml:space="preserve">Trabalhos:
</t>
        </r>
        <r>
          <rPr>
            <sz val="8"/>
            <rFont val="Tahoma"/>
            <family val="2"/>
          </rPr>
          <t xml:space="preserve">
Total Parcial dos Trabalhos T1-T5
</t>
        </r>
      </text>
    </comment>
    <comment ref="T2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Comentário interno: Verificar possibilidade desta plataforma para 2016.1 e 2016.2</t>
        </r>
      </text>
    </comment>
    <comment ref="Y2" authorId="0">
      <text>
        <r>
          <rPr>
            <b/>
            <sz val="8"/>
            <rFont val="Tahoma"/>
            <family val="2"/>
          </rPr>
          <t>Quiz 3:</t>
        </r>
        <r>
          <rPr>
            <sz val="8"/>
            <rFont val="Tahoma"/>
            <family val="2"/>
          </rPr>
          <t xml:space="preserve">
10 Questões Rápidas de Múltipla Escolha.
Feito em sala.</t>
        </r>
      </text>
    </comment>
    <comment ref="Z2" authorId="0">
      <text>
        <r>
          <rPr>
            <b/>
            <sz val="8"/>
            <rFont val="Tahoma"/>
            <family val="2"/>
          </rPr>
          <t>Trabalho BRS II</t>
        </r>
        <r>
          <rPr>
            <sz val="8"/>
            <rFont val="Tahoma"/>
            <family val="2"/>
          </rPr>
          <t xml:space="preserve">
Duas questões de preparação para a prova P2. Feito em sala em trios. Será preciso entregar.</t>
        </r>
      </text>
    </comment>
    <comment ref="AB2" authorId="0">
      <text>
        <r>
          <rPr>
            <b/>
            <sz val="8"/>
            <rFont val="Tahoma"/>
            <family val="2"/>
          </rPr>
          <t>Trabalho Bônus:</t>
        </r>
        <r>
          <rPr>
            <sz val="8"/>
            <rFont val="Tahoma"/>
            <family val="2"/>
          </rPr>
          <t xml:space="preserve">
Assume o mesmo valor que um dos T1-T5, mas é uma pontuação extra! 
Durante o semestre será revelado o que deverá ser feito aqui.</t>
        </r>
      </text>
    </comment>
    <comment ref="AC2" authorId="0">
      <text>
        <r>
          <rPr>
            <b/>
            <sz val="8"/>
            <rFont val="Tahoma"/>
            <family val="2"/>
          </rPr>
          <t>Quiz Bônus:</t>
        </r>
        <r>
          <rPr>
            <sz val="8"/>
            <rFont val="Tahoma"/>
            <family val="2"/>
          </rPr>
          <t xml:space="preserve">
Quis com 10 questões de multipla escolhar. 
Assume o mesmo valor que um dos T1-T5, mas trata-se de uma pontuação extra! 
</t>
        </r>
      </text>
    </comment>
    <comment ref="H2" authorId="0">
      <text>
        <r>
          <rPr>
            <b/>
            <sz val="8"/>
            <rFont val="Tahoma"/>
            <family val="2"/>
          </rPr>
          <t xml:space="preserve">
       LISTA 2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 xml:space="preserve">
      LISTA 3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        LISTA 1</t>
        </r>
      </text>
    </comment>
    <comment ref="K2" authorId="0">
      <text>
        <r>
          <rPr>
            <b/>
            <sz val="8"/>
            <rFont val="Tahoma"/>
            <family val="2"/>
          </rPr>
          <t xml:space="preserve">
         LISTA  4</t>
        </r>
      </text>
    </comment>
    <comment ref="L2" authorId="0">
      <text>
        <r>
          <rPr>
            <b/>
            <sz val="8"/>
            <rFont val="Tahoma"/>
            <family val="2"/>
          </rPr>
          <t xml:space="preserve">
         LISTA 5</t>
        </r>
      </text>
    </comment>
    <comment ref="S2" authorId="0">
      <text>
        <r>
          <rPr>
            <b/>
            <sz val="8"/>
            <rFont val="Tahoma"/>
            <family val="2"/>
          </rPr>
          <t xml:space="preserve">
      NOTA DA  
     PRIMEIRA  
        PROVA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
        LISTA 6</t>
        </r>
        <r>
          <rPr>
            <sz val="8"/>
            <rFont val="Tahoma"/>
            <family val="2"/>
          </rPr>
          <t xml:space="preserve">
</t>
        </r>
      </text>
    </comment>
    <comment ref="V2" authorId="0">
      <text>
        <r>
          <rPr>
            <b/>
            <sz val="8"/>
            <rFont val="Tahoma"/>
            <family val="2"/>
          </rPr>
          <t xml:space="preserve">
        LISTA 7</t>
        </r>
        <r>
          <rPr>
            <sz val="8"/>
            <rFont val="Tahoma"/>
            <family val="2"/>
          </rPr>
          <t xml:space="preserve">
</t>
        </r>
      </text>
    </comment>
    <comment ref="W2" authorId="0">
      <text>
        <r>
          <rPr>
            <b/>
            <sz val="8"/>
            <rFont val="Tahoma"/>
            <family val="2"/>
          </rPr>
          <t xml:space="preserve">
       LISTA 8
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b/>
            <sz val="8"/>
            <rFont val="Tahoma"/>
            <family val="2"/>
          </rPr>
          <t xml:space="preserve">
       LISTA 9</t>
        </r>
        <r>
          <rPr>
            <sz val="8"/>
            <rFont val="Tahoma"/>
            <family val="2"/>
          </rPr>
          <t xml:space="preserve">
</t>
        </r>
      </text>
    </comment>
    <comment ref="AJ2" authorId="0">
      <text>
        <r>
          <rPr>
            <b/>
            <sz val="8"/>
            <rFont val="Tahoma"/>
            <family val="2"/>
          </rPr>
          <t xml:space="preserve">
      NOTA DA  
     SEGUNDA  
        PROVA</t>
        </r>
      </text>
    </comment>
    <comment ref="I4" authorId="0">
      <text>
        <r>
          <rPr>
            <b/>
            <sz val="8"/>
            <rFont val="Tahoma"/>
            <family val="0"/>
          </rPr>
          <t xml:space="preserve">UFOP:
</t>
        </r>
        <r>
          <rPr>
            <sz val="8"/>
            <rFont val="Tahoma"/>
            <family val="0"/>
          </rPr>
          <t xml:space="preserve">
           Peso 2!</t>
        </r>
      </text>
    </comment>
    <comment ref="AJ33" authorId="0">
      <text>
        <r>
          <rPr>
            <b/>
            <sz val="8"/>
            <rFont val="Tahoma"/>
            <family val="0"/>
          </rPr>
          <t>UFOP:</t>
        </r>
        <r>
          <rPr>
            <sz val="8"/>
            <rFont val="Tahoma"/>
            <family val="0"/>
          </rPr>
          <t xml:space="preserve">
RETEF</t>
        </r>
      </text>
    </comment>
    <comment ref="AJ16" authorId="0">
      <text>
        <r>
          <rPr>
            <b/>
            <sz val="8"/>
            <rFont val="Tahoma"/>
            <family val="0"/>
          </rPr>
          <t>UFOP:</t>
        </r>
        <r>
          <rPr>
            <sz val="8"/>
            <rFont val="Tahoma"/>
            <family val="0"/>
          </rPr>
          <t xml:space="preserve">
SUB P2</t>
        </r>
      </text>
    </comment>
    <comment ref="S14" authorId="0">
      <text>
        <r>
          <rPr>
            <b/>
            <sz val="8"/>
            <rFont val="Tahoma"/>
            <family val="0"/>
          </rPr>
          <t>UFOP:</t>
        </r>
        <r>
          <rPr>
            <sz val="8"/>
            <rFont val="Tahoma"/>
            <family val="0"/>
          </rPr>
          <t xml:space="preserve">
SUB P1</t>
        </r>
      </text>
    </comment>
  </commentList>
</comments>
</file>

<file path=xl/comments3.xml><?xml version="1.0" encoding="utf-8"?>
<comments xmlns="http://schemas.openxmlformats.org/spreadsheetml/2006/main">
  <authors>
    <author>UFOP</author>
  </authors>
  <commentList>
    <comment ref="AB2" authorId="0">
      <text>
        <r>
          <rPr>
            <b/>
            <sz val="8"/>
            <rFont val="Tahoma"/>
            <family val="2"/>
          </rPr>
          <t>Trabalho Bônus:</t>
        </r>
        <r>
          <rPr>
            <sz val="8"/>
            <rFont val="Tahoma"/>
            <family val="2"/>
          </rPr>
          <t xml:space="preserve">
Assume o mesmo valor que um dos T1-T5, mas é uma pontuação extra! 
Durante o semestre será revelado o que deverá ser feito aqui.</t>
        </r>
      </text>
    </comment>
    <comment ref="AC2" authorId="0">
      <text>
        <r>
          <rPr>
            <b/>
            <sz val="8"/>
            <rFont val="Tahoma"/>
            <family val="2"/>
          </rPr>
          <t>Quiz Bônus:</t>
        </r>
        <r>
          <rPr>
            <sz val="8"/>
            <rFont val="Tahoma"/>
            <family val="2"/>
          </rPr>
          <t xml:space="preserve">
Quis com 10 questões de multipla escolhar. 
Assume o mesmo valor que um dos T1-T5, mas trata-se de uma pontuação extra! 
</t>
        </r>
      </text>
    </comment>
    <comment ref="F39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Ver 9f e sinal da 9g lista zero e resposta da primeira derivada da nove</t>
        </r>
      </text>
    </comment>
    <comment ref="F2" authorId="0">
      <text>
        <r>
          <rPr>
            <b/>
            <sz val="8"/>
            <rFont val="Tahoma"/>
            <family val="2"/>
          </rPr>
          <t>Revisaõ Area/Volume:</t>
        </r>
        <r>
          <rPr>
            <sz val="8"/>
            <rFont val="Tahoma"/>
            <family val="2"/>
          </rPr>
          <t xml:space="preserve">
Revisão de Integrais Simples - Substituição e Substituição Trigonométrica
</t>
        </r>
        <r>
          <rPr>
            <b/>
            <sz val="8"/>
            <rFont val="Tahoma"/>
            <family val="2"/>
          </rPr>
          <t>LISTA 0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        LISTA 1</t>
        </r>
      </text>
    </comment>
    <comment ref="H2" authorId="0">
      <text>
        <r>
          <rPr>
            <b/>
            <sz val="8"/>
            <rFont val="Tahoma"/>
            <family val="2"/>
          </rPr>
          <t xml:space="preserve">
       LISTA 2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 xml:space="preserve">
      LISTA 3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>Quiz Q1:</t>
        </r>
        <r>
          <rPr>
            <sz val="8"/>
            <rFont val="Tahoma"/>
            <family val="2"/>
          </rPr>
          <t xml:space="preserve">
10 Questões Rápidas de Múltipla Escolha.
Feito em sala.</t>
        </r>
      </text>
    </comment>
    <comment ref="K2" authorId="0">
      <text>
        <r>
          <rPr>
            <b/>
            <sz val="8"/>
            <rFont val="Tahoma"/>
            <family val="2"/>
          </rPr>
          <t xml:space="preserve">
         LISTA  4</t>
        </r>
      </text>
    </comment>
    <comment ref="L2" authorId="0">
      <text>
        <r>
          <rPr>
            <b/>
            <sz val="8"/>
            <rFont val="Tahoma"/>
            <family val="2"/>
          </rPr>
          <t xml:space="preserve">
         LISTA 5</t>
        </r>
      </text>
    </comment>
    <comment ref="M2" authorId="0">
      <text>
        <r>
          <rPr>
            <b/>
            <sz val="8"/>
            <rFont val="Tahoma"/>
            <family val="2"/>
          </rPr>
          <t>Trabalho BRS I</t>
        </r>
        <r>
          <rPr>
            <sz val="8"/>
            <rFont val="Tahoma"/>
            <family val="2"/>
          </rPr>
          <t xml:space="preserve">
Uma questão aberta feita em sala, em grupos de três alunos. Será preciso entregar.
</t>
        </r>
        <r>
          <rPr>
            <b/>
            <sz val="8"/>
            <rFont val="Tahoma"/>
            <family val="2"/>
          </rPr>
          <t>QUESTÃO: 
Calcule o volume da esfera de Raio a, por meio de uma integral dupla ou tripla.</t>
        </r>
      </text>
    </comment>
    <comment ref="N2" authorId="0">
      <text>
        <r>
          <rPr>
            <b/>
            <sz val="8"/>
            <rFont val="Tahoma"/>
            <family val="2"/>
          </rPr>
          <t xml:space="preserve">Trabalhos:
</t>
        </r>
        <r>
          <rPr>
            <sz val="8"/>
            <rFont val="Tahoma"/>
            <family val="2"/>
          </rPr>
          <t xml:space="preserve">
Total Parcial dos Trabalhos T1-T5
</t>
        </r>
      </text>
    </comment>
    <comment ref="S2" authorId="0">
      <text>
        <r>
          <rPr>
            <b/>
            <sz val="8"/>
            <rFont val="Tahoma"/>
            <family val="2"/>
          </rPr>
          <t xml:space="preserve">
      NOTA DA  
     PRIMEIRA  
        PROVA</t>
        </r>
      </text>
    </comment>
    <comment ref="T2" authorId="0">
      <text>
        <r>
          <rPr>
            <b/>
            <sz val="8"/>
            <rFont val="Tahoma"/>
            <family val="2"/>
          </rPr>
          <t>UFOP:</t>
        </r>
        <r>
          <rPr>
            <sz val="8"/>
            <rFont val="Tahoma"/>
            <family val="2"/>
          </rPr>
          <t xml:space="preserve">
Comentário interno: Verificar possibilidade desta plataforma para 2016.1 e 2016.2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
        LISTA 6</t>
        </r>
        <r>
          <rPr>
            <sz val="8"/>
            <rFont val="Tahoma"/>
            <family val="2"/>
          </rPr>
          <t xml:space="preserve">
</t>
        </r>
      </text>
    </comment>
    <comment ref="V2" authorId="0">
      <text>
        <r>
          <rPr>
            <b/>
            <sz val="8"/>
            <rFont val="Tahoma"/>
            <family val="2"/>
          </rPr>
          <t xml:space="preserve">
        LISTA 7</t>
        </r>
        <r>
          <rPr>
            <sz val="8"/>
            <rFont val="Tahoma"/>
            <family val="2"/>
          </rPr>
          <t xml:space="preserve">
</t>
        </r>
      </text>
    </comment>
    <comment ref="W2" authorId="0">
      <text>
        <r>
          <rPr>
            <b/>
            <sz val="8"/>
            <rFont val="Tahoma"/>
            <family val="2"/>
          </rPr>
          <t xml:space="preserve">
       LISTA 8
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b/>
            <sz val="8"/>
            <rFont val="Tahoma"/>
            <family val="2"/>
          </rPr>
          <t xml:space="preserve">
       LISTA 9</t>
        </r>
        <r>
          <rPr>
            <sz val="8"/>
            <rFont val="Tahoma"/>
            <family val="2"/>
          </rPr>
          <t xml:space="preserve">
</t>
        </r>
      </text>
    </comment>
    <comment ref="Y2" authorId="0">
      <text>
        <r>
          <rPr>
            <b/>
            <sz val="8"/>
            <rFont val="Tahoma"/>
            <family val="2"/>
          </rPr>
          <t>Quiz 3:</t>
        </r>
        <r>
          <rPr>
            <sz val="8"/>
            <rFont val="Tahoma"/>
            <family val="2"/>
          </rPr>
          <t xml:space="preserve">
10 Questões Rápidas de Múltipla Escolha.
Feito em sala.</t>
        </r>
      </text>
    </comment>
    <comment ref="AJ2" authorId="0">
      <text>
        <r>
          <rPr>
            <b/>
            <sz val="8"/>
            <rFont val="Tahoma"/>
            <family val="2"/>
          </rPr>
          <t xml:space="preserve">
      NOTA DA    
     SEGUNDA
        PROVA</t>
        </r>
      </text>
    </comment>
    <comment ref="Z2" authorId="0">
      <text>
        <r>
          <rPr>
            <b/>
            <sz val="8"/>
            <rFont val="Tahoma"/>
            <family val="2"/>
          </rPr>
          <t>Trabalho BRS II</t>
        </r>
        <r>
          <rPr>
            <sz val="8"/>
            <rFont val="Tahoma"/>
            <family val="2"/>
          </rPr>
          <t xml:space="preserve">
Duas questões de preparação para a prova P2. Feito em sala em trios. Será preciso entregar.</t>
        </r>
      </text>
    </comment>
    <comment ref="AJ22" authorId="0">
      <text>
        <r>
          <rPr>
            <b/>
            <sz val="8"/>
            <rFont val="Tahoma"/>
            <family val="0"/>
          </rPr>
          <t>UFOP:</t>
        </r>
        <r>
          <rPr>
            <sz val="8"/>
            <rFont val="Tahoma"/>
            <family val="0"/>
          </rPr>
          <t xml:space="preserve">
PROPP provas.</t>
        </r>
      </text>
    </comment>
    <comment ref="L48" authorId="0">
      <text>
        <r>
          <rPr>
            <b/>
            <sz val="8"/>
            <rFont val="Tahoma"/>
            <family val="0"/>
          </rPr>
          <t>UFOP:</t>
        </r>
        <r>
          <rPr>
            <sz val="8"/>
            <rFont val="Tahoma"/>
            <family val="0"/>
          </rPr>
          <t xml:space="preserve">
Mandará foto</t>
        </r>
      </text>
    </comment>
    <comment ref="AJ45" authorId="0">
      <text>
        <r>
          <rPr>
            <b/>
            <sz val="8"/>
            <rFont val="Tahoma"/>
            <family val="0"/>
          </rPr>
          <t>UFOP:</t>
        </r>
        <r>
          <rPr>
            <sz val="8"/>
            <rFont val="Tahoma"/>
            <family val="0"/>
          </rPr>
          <t xml:space="preserve">
PROPP provas</t>
        </r>
      </text>
    </comment>
    <comment ref="AJ33" authorId="0">
      <text>
        <r>
          <rPr>
            <b/>
            <sz val="8"/>
            <rFont val="Tahoma"/>
            <family val="0"/>
          </rPr>
          <t>UFOP:</t>
        </r>
        <r>
          <rPr>
            <sz val="8"/>
            <rFont val="Tahoma"/>
            <family val="0"/>
          </rPr>
          <t xml:space="preserve">
SUB</t>
        </r>
      </text>
    </comment>
    <comment ref="AJ24" authorId="0">
      <text>
        <r>
          <rPr>
            <b/>
            <sz val="8"/>
            <rFont val="Tahoma"/>
            <family val="0"/>
          </rPr>
          <t>UFOP:</t>
        </r>
        <r>
          <rPr>
            <sz val="8"/>
            <rFont val="Tahoma"/>
            <family val="0"/>
          </rPr>
          <t xml:space="preserve">
SUB P2</t>
        </r>
      </text>
    </comment>
    <comment ref="S5" authorId="0">
      <text>
        <r>
          <rPr>
            <b/>
            <sz val="8"/>
            <rFont val="Tahoma"/>
            <family val="0"/>
          </rPr>
          <t>UFOP:</t>
        </r>
        <r>
          <rPr>
            <sz val="8"/>
            <rFont val="Tahoma"/>
            <family val="0"/>
          </rPr>
          <t xml:space="preserve">
SUB P1</t>
        </r>
      </text>
    </comment>
    <comment ref="S12" authorId="0">
      <text>
        <r>
          <rPr>
            <b/>
            <sz val="8"/>
            <rFont val="Tahoma"/>
            <family val="0"/>
          </rPr>
          <t>UFOP:</t>
        </r>
        <r>
          <rPr>
            <sz val="8"/>
            <rFont val="Tahoma"/>
            <family val="0"/>
          </rPr>
          <t xml:space="preserve">
SUB P1</t>
        </r>
      </text>
    </comment>
    <comment ref="S14" authorId="0">
      <text>
        <r>
          <rPr>
            <b/>
            <sz val="8"/>
            <rFont val="Tahoma"/>
            <family val="0"/>
          </rPr>
          <t>UFOP:</t>
        </r>
        <r>
          <rPr>
            <sz val="8"/>
            <rFont val="Tahoma"/>
            <family val="0"/>
          </rPr>
          <t xml:space="preserve">
SUB P1</t>
        </r>
      </text>
    </comment>
  </commentList>
</comments>
</file>

<file path=xl/sharedStrings.xml><?xml version="1.0" encoding="utf-8"?>
<sst xmlns="http://schemas.openxmlformats.org/spreadsheetml/2006/main" count="356" uniqueCount="236">
  <si>
    <t>SEG</t>
  </si>
  <si>
    <t>TER</t>
  </si>
  <si>
    <t>QUA</t>
  </si>
  <si>
    <t>QUI</t>
  </si>
  <si>
    <t>SEX</t>
  </si>
  <si>
    <t>SÁB</t>
  </si>
  <si>
    <t>DOM</t>
  </si>
  <si>
    <t>HOJE</t>
  </si>
  <si>
    <t>Aulas Extras e Exame Especial</t>
  </si>
  <si>
    <t>HORA</t>
  </si>
  <si>
    <t>\\</t>
  </si>
  <si>
    <t>//</t>
  </si>
  <si>
    <t>&lt;&lt;     LEGENDA     &gt;&gt;</t>
  </si>
  <si>
    <t>Feriados e dias que não Haverá aulas</t>
  </si>
  <si>
    <t>A aula que antecede cada prova é uma aula de exercícios de revisão.</t>
  </si>
  <si>
    <t>Devido a natureza do curso, a matéria é cumulativa: conteúdos de provas anteriores são fundamentais para a prova em questão.</t>
  </si>
  <si>
    <t>Situação</t>
  </si>
  <si>
    <t>Prof:</t>
  </si>
  <si>
    <t>Júlio César do Espírito Santo</t>
  </si>
  <si>
    <t>Matricula</t>
  </si>
  <si>
    <t>Nome</t>
  </si>
  <si>
    <t>Curso</t>
  </si>
  <si>
    <t>P1</t>
  </si>
  <si>
    <t>P2</t>
  </si>
  <si>
    <t>T1</t>
  </si>
  <si>
    <t>e-mail</t>
  </si>
  <si>
    <t>Horário</t>
  </si>
  <si>
    <t>EE</t>
  </si>
  <si>
    <t>Aulas/Destaques</t>
  </si>
  <si>
    <t xml:space="preserve">Faltas 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</si>
  <si>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</si>
  <si>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</si>
  <si>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</si>
  <si>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</si>
  <si>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</si>
  <si>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</si>
  <si>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</si>
  <si>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</si>
  <si>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</si>
  <si>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Total de Faltas</t>
  </si>
  <si>
    <t>Faltas Parciais</t>
  </si>
  <si>
    <t>TB</t>
  </si>
  <si>
    <t>QB</t>
  </si>
  <si>
    <t>Trab</t>
  </si>
  <si>
    <t xml:space="preserve"> Exame</t>
  </si>
  <si>
    <t>Média</t>
  </si>
  <si>
    <t>Aprovado</t>
  </si>
  <si>
    <t>Open EDX</t>
  </si>
  <si>
    <t>x</t>
  </si>
  <si>
    <t>C3 CIV63</t>
  </si>
  <si>
    <t>C3 AMB65</t>
  </si>
  <si>
    <t>Qua-Sex : 10:10h-11:50h</t>
  </si>
  <si>
    <t>Qua-Sex : 8:20h-10h</t>
  </si>
  <si>
    <t>Calendário de Provas de Cálculo Diferencial e Integral 3</t>
  </si>
  <si>
    <t>DATA  DAS  PRINCIPAIS AVALIAÇÕES</t>
  </si>
  <si>
    <t>14.1.4340</t>
  </si>
  <si>
    <t>13.2.1632</t>
  </si>
  <si>
    <t>14.1.1387</t>
  </si>
  <si>
    <t>13.2.1594</t>
  </si>
  <si>
    <t>13.2.1333</t>
  </si>
  <si>
    <t>15.2.1096</t>
  </si>
  <si>
    <t>15.1.5772</t>
  </si>
  <si>
    <t>12.2.1095</t>
  </si>
  <si>
    <t>14.2.1254</t>
  </si>
  <si>
    <t>13.1.1782</t>
  </si>
  <si>
    <t>14.2.9923</t>
  </si>
  <si>
    <t>14.2.1344</t>
  </si>
  <si>
    <t>14.1.1999</t>
  </si>
  <si>
    <t>14.1.1434</t>
  </si>
  <si>
    <t>14.1.1456</t>
  </si>
  <si>
    <t>13.2.1765</t>
  </si>
  <si>
    <t>15.1.1051</t>
  </si>
  <si>
    <t>12.1.1765</t>
  </si>
  <si>
    <t>12.1.1290</t>
  </si>
  <si>
    <t>14.2.9393</t>
  </si>
  <si>
    <t>12.2.1621</t>
  </si>
  <si>
    <t>ADRIANA APARECIDA DOS SANTOS</t>
  </si>
  <si>
    <t>AFRANIO LUIZ MOREIRA DE OLIVEIRA</t>
  </si>
  <si>
    <t>ANDERSON GONCALVES DE AZEVEDO</t>
  </si>
  <si>
    <t>ANDRE LUIS ROBINE DE SOUZA</t>
  </si>
  <si>
    <t>ANTONIO JOAQUIM BARBOSA SAMPAIO</t>
  </si>
  <si>
    <t>BRUNO MEIRA DE SOUZA</t>
  </si>
  <si>
    <t>CLERISTON OLIVEIRA DE FARIA</t>
  </si>
  <si>
    <t>GABRIEL CORDEIRO COSTA</t>
  </si>
  <si>
    <t>GUTIERREZ MAILON FELIX DA SILVA</t>
  </si>
  <si>
    <t>LETICIA SANTIAGO SANTOS</t>
  </si>
  <si>
    <t>LUIZ HENRIQUE FERREIRA</t>
  </si>
  <si>
    <t>MATHEUS DA SILVA SANTOS</t>
  </si>
  <si>
    <t>MELISSA MENESES NAVARRO</t>
  </si>
  <si>
    <t>NULIA CARINELE DIAS</t>
  </si>
  <si>
    <t>PAULO SERGIO BRETAS LAGE</t>
  </si>
  <si>
    <t>PHILLIPE LEON OLIVEIRA CUSTODIO</t>
  </si>
  <si>
    <t>RAFAEL DA SILVA AMARAL</t>
  </si>
  <si>
    <t>RENE MARQUES DINIZ</t>
  </si>
  <si>
    <t>STEPHANE FABRIS</t>
  </si>
  <si>
    <t>THIAGO COSTA LAGE DE ASSIS</t>
  </si>
  <si>
    <t>VITOR PEDROZA DA SILVA ARAUJO</t>
  </si>
  <si>
    <t>FSL</t>
  </si>
  <si>
    <t>MIN</t>
  </si>
  <si>
    <t>CIV</t>
  </si>
  <si>
    <t>GEO</t>
  </si>
  <si>
    <t>AUT</t>
  </si>
  <si>
    <t>13.2.1755</t>
  </si>
  <si>
    <t>12.1.4118</t>
  </si>
  <si>
    <t>14.2.9565</t>
  </si>
  <si>
    <t>14.1.1198</t>
  </si>
  <si>
    <t>14.2.9189</t>
  </si>
  <si>
    <t>15.1.5843</t>
  </si>
  <si>
    <t>13.2.9708</t>
  </si>
  <si>
    <t>09.2.1316</t>
  </si>
  <si>
    <t>11.2.1074</t>
  </si>
  <si>
    <t>09.2.1405</t>
  </si>
  <si>
    <t>10.1.4111</t>
  </si>
  <si>
    <t>13.1.1678</t>
  </si>
  <si>
    <t>11.2.1222</t>
  </si>
  <si>
    <t>13.2.9352</t>
  </si>
  <si>
    <t>13.2.1817</t>
  </si>
  <si>
    <t>11.1.1690</t>
  </si>
  <si>
    <t>12.1.1433</t>
  </si>
  <si>
    <t>13.1.1756</t>
  </si>
  <si>
    <t>12.2.1557</t>
  </si>
  <si>
    <t>11.2.1032</t>
  </si>
  <si>
    <t>14.1.1017</t>
  </si>
  <si>
    <t>14.1.1306</t>
  </si>
  <si>
    <t>10.2.4141</t>
  </si>
  <si>
    <t>14.1.1247</t>
  </si>
  <si>
    <t>14.2.1228</t>
  </si>
  <si>
    <t>14.2.1760</t>
  </si>
  <si>
    <t>12.2.1318</t>
  </si>
  <si>
    <t>13.1.1736</t>
  </si>
  <si>
    <t>13.2.9307</t>
  </si>
  <si>
    <t>13.2.1664</t>
  </si>
  <si>
    <t>13.2.1823</t>
  </si>
  <si>
    <t>14.1.1194</t>
  </si>
  <si>
    <t>11.1.1579</t>
  </si>
  <si>
    <t>14.1.1435</t>
  </si>
  <si>
    <t>13.2.9042</t>
  </si>
  <si>
    <t>ALINE CAIXETA DE CASTRO</t>
  </si>
  <si>
    <t>ALVARO SOARES TRONE</t>
  </si>
  <si>
    <t>AMANDA LUIZA DO NASCIMENTO</t>
  </si>
  <si>
    <t>ANA LUIZA LIMA QUEIROZ</t>
  </si>
  <si>
    <t>ANA PAULA PASSOS TEIXEIRA</t>
  </si>
  <si>
    <t>BRUNO HENRIQUE XAVIER JANEIRO</t>
  </si>
  <si>
    <t>DAVID MARQUES SOARES</t>
  </si>
  <si>
    <t>DIOGO BARREL SANTOS</t>
  </si>
  <si>
    <t>FELIPE CRUZ</t>
  </si>
  <si>
    <t>FERNANDO RODRIGUES GONCALVES FERREIRA</t>
  </si>
  <si>
    <t>FREDERICO MIRANDA DA SILVA</t>
  </si>
  <si>
    <t>GUILHERME YOSHIKAZU KAMO</t>
  </si>
  <si>
    <t>HENRIQUE GOMES MENDES SANTOS</t>
  </si>
  <si>
    <t>HIAGO MIRANDA BRANQUINHO</t>
  </si>
  <si>
    <t>JOAO PAULO FERREIRA</t>
  </si>
  <si>
    <t>JOAO VICTOR RUIZ MAZZO</t>
  </si>
  <si>
    <t>JOSE AUGUSTO FERNANDES CORDEIRO</t>
  </si>
  <si>
    <t>LAIS FERRAZ FERNANDES</t>
  </si>
  <si>
    <t>LAIS NARA BARBOSA E CASTRO</t>
  </si>
  <si>
    <t>LEONARDO TOLEDO DE OLIVEIRA</t>
  </si>
  <si>
    <t>LUCAS HENRIQUE CASTANHEIRA</t>
  </si>
  <si>
    <t>MAGNO COELHO DE MOURA</t>
  </si>
  <si>
    <t>MALU OLIVEIRA PASSOS</t>
  </si>
  <si>
    <t>MARCELO DE OLIVEIRA PEREIRA PAWLOWSKI</t>
  </si>
  <si>
    <t>MARIA EMILIA PEREIRA MOL</t>
  </si>
  <si>
    <t>MARIANA CORDEIRO NEVES CAVALCANTI</t>
  </si>
  <si>
    <t>MATHEUS EVANGELISTA GONCALVES BISPO</t>
  </si>
  <si>
    <t>PAULO EDUARDO SANTOS LIMA</t>
  </si>
  <si>
    <t>PEDRO ANTONIO DE SOUZA</t>
  </si>
  <si>
    <t>PEDRO BARROS DA SILVA DIAS</t>
  </si>
  <si>
    <t>RAFAEL LOBO DELLA FONTE</t>
  </si>
  <si>
    <t>SAVIO NAZARENO JUNIOR</t>
  </si>
  <si>
    <t>THIAGO TAVARES DE OLIVEIRA</t>
  </si>
  <si>
    <t>VINICIUS VASCONCELOS DE OLIVEIRA</t>
  </si>
  <si>
    <t>AMB</t>
  </si>
  <si>
    <t>FSB</t>
  </si>
  <si>
    <t>MET</t>
  </si>
  <si>
    <t>Cálculo Diferencial e Integral 3  -  MTM 124-63</t>
  </si>
  <si>
    <t>Cálculo Diferencial e Integral 3  -  MTM 124-65</t>
  </si>
  <si>
    <t>A matéria referente a cada prova ou trabalho é TODA a matéria anterior a correspondente aula de exercicios de revisão.</t>
  </si>
  <si>
    <t>&lt;&lt;     I N F O R M A Ç Õ E S    A D I C I O N A I S     &gt;&gt;</t>
  </si>
  <si>
    <t>Quarta - Sala 8 - Sexta Sala X</t>
  </si>
  <si>
    <t>Quarta - Sala 5 - Sexta Sala X</t>
  </si>
  <si>
    <t>ANA FLAVIA BARBOSA E CASTRO</t>
  </si>
  <si>
    <t>ARTHUR CARNEIRO RIBEIRO PEREIRA</t>
  </si>
  <si>
    <t>BARBARA CARDOSO FERREIRA</t>
  </si>
  <si>
    <t>DANILO DE ALMEIDA SILAMI</t>
  </si>
  <si>
    <t>DEBORA DE OLIVEIRA BRAGIONI</t>
  </si>
  <si>
    <t>GESSICA FERNANDES DA SILVA</t>
  </si>
  <si>
    <t>IGOR DINIZ PEREIRA</t>
  </si>
  <si>
    <t>ISABELA MEDEIROS TELES</t>
  </si>
  <si>
    <t>ISADORA DOS SANTOS CARRIJO</t>
  </si>
  <si>
    <t>LUIZ GUSTAVO LEMOS EVANGELISTA</t>
  </si>
  <si>
    <t>MARCIO FLAVIO SOUSA SILVA</t>
  </si>
  <si>
    <t>MOACIR GONCALVES RAMOS</t>
  </si>
  <si>
    <t>PATRICIA DE MIRANDA COELHO PINTO</t>
  </si>
  <si>
    <t>FELIPE GUIMARAES</t>
  </si>
  <si>
    <t>GABRIEL THADEU PEREIRA DE ALMEIDA</t>
  </si>
  <si>
    <t>HENRIQUE ROMEU COSTA LIMA</t>
  </si>
  <si>
    <t>HEYDER PEREIRA NEVES</t>
  </si>
  <si>
    <t>IRINEU MADAZIO NETO</t>
  </si>
  <si>
    <t>LARISSA PENA DE OLIVEIRA</t>
  </si>
  <si>
    <t>MARILIA RIBEIRO SANTILIANO</t>
  </si>
  <si>
    <t>PAULA DE CASSIA CAMPOS CORREA</t>
  </si>
  <si>
    <t>RAFAEL HENRIQUE FERREIRA</t>
  </si>
  <si>
    <t>WELDENN JEFFERSON CERCEAU VIDIGAL</t>
  </si>
  <si>
    <t>BRUNO FERREIRA DE JESUS JUNIOR</t>
  </si>
  <si>
    <t>13.1.1322</t>
  </si>
  <si>
    <t>14.1.1458</t>
  </si>
  <si>
    <t>13.1.1591</t>
  </si>
  <si>
    <t>13.1.1271</t>
  </si>
  <si>
    <t>14.2.9244</t>
  </si>
  <si>
    <t>12.2.1033</t>
  </si>
  <si>
    <t>14.2.1768</t>
  </si>
  <si>
    <t>11.2.1042</t>
  </si>
  <si>
    <t>14.2.9877</t>
  </si>
  <si>
    <t>15.2.5900</t>
  </si>
  <si>
    <t>15.2.1282</t>
  </si>
  <si>
    <t>15.1.5733</t>
  </si>
  <si>
    <t>15.2.1113</t>
  </si>
  <si>
    <t>12.2.1168</t>
  </si>
  <si>
    <t>15.2.1192</t>
  </si>
  <si>
    <t>15.2.1300</t>
  </si>
  <si>
    <t>14.1.1380</t>
  </si>
  <si>
    <t>15.2.5745</t>
  </si>
  <si>
    <t>12.2.1094</t>
  </si>
  <si>
    <t>14.1.1996</t>
  </si>
  <si>
    <t>13.2.0953</t>
  </si>
  <si>
    <t>15.2.5982</t>
  </si>
  <si>
    <t>10.1.4145</t>
  </si>
  <si>
    <t>MTL</t>
  </si>
  <si>
    <t>Não me apague =&gt;</t>
  </si>
  <si>
    <t>Cancel</t>
  </si>
  <si>
    <r>
      <t xml:space="preserve">MVCP I </t>
    </r>
    <r>
      <rPr>
        <sz val="8"/>
        <color indexed="9"/>
        <rFont val="Garamond"/>
        <family val="1"/>
      </rPr>
      <t>(Curves)</t>
    </r>
  </si>
  <si>
    <r>
      <t xml:space="preserve">MVCP II </t>
    </r>
    <r>
      <rPr>
        <sz val="8"/>
        <color indexed="9"/>
        <rFont val="Garamond"/>
        <family val="1"/>
      </rPr>
      <t>(Vect Fields)</t>
    </r>
  </si>
  <si>
    <r>
      <t xml:space="preserve">MVCP III </t>
    </r>
    <r>
      <rPr>
        <sz val="8"/>
        <color indexed="9"/>
        <rFont val="Garamond"/>
        <family val="1"/>
      </rPr>
      <t>(Surfaces)</t>
    </r>
  </si>
  <si>
    <r>
      <t xml:space="preserve">MVCP I </t>
    </r>
    <r>
      <rPr>
        <sz val="7"/>
        <rFont val="Garamond"/>
        <family val="1"/>
      </rPr>
      <t>(Curves)</t>
    </r>
  </si>
  <si>
    <r>
      <t xml:space="preserve">MVCP II </t>
    </r>
    <r>
      <rPr>
        <sz val="7"/>
        <rFont val="Garamond"/>
        <family val="1"/>
      </rPr>
      <t>(Vect Fields)</t>
    </r>
  </si>
  <si>
    <r>
      <t xml:space="preserve">MVCP III </t>
    </r>
    <r>
      <rPr>
        <sz val="7"/>
        <rFont val="Garamond"/>
        <family val="1"/>
      </rPr>
      <t>(Surfaces)</t>
    </r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</si>
</sst>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[$-416]dddd\,\ d&quot; de &quot;mmmm&quot; de &quot;yyyy"/>
    <numFmt numFmtId="181" formatCode="mmm/yyyy"/>
    <numFmt numFmtId="182" formatCode="[$-416]d\-mmm\-yy;@"/>
    <numFmt numFmtId="183" formatCode="[$-416]d\-mmm;@"/>
    <numFmt numFmtId="184" formatCode="0.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8"/>
      <name val="Times New Roman"/>
      <family val="1"/>
    </font>
    <font>
      <sz val="8"/>
      <name val="Garamond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7"/>
      <name val="Times New Roman"/>
      <family val="1"/>
    </font>
    <font>
      <sz val="8"/>
      <color indexed="9"/>
      <name val="Garamond"/>
      <family val="1"/>
    </font>
    <font>
      <b/>
      <sz val="8"/>
      <name val="Garamond"/>
      <family val="1"/>
    </font>
    <font>
      <b/>
      <sz val="7"/>
      <name val="Garamond"/>
      <family val="1"/>
    </font>
    <font>
      <sz val="7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Garamond"/>
      <family val="1"/>
    </font>
    <font>
      <b/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56"/>
      <name val="Calibri"/>
      <family val="2"/>
    </font>
    <font>
      <sz val="10"/>
      <color indexed="60"/>
      <name val="Calibri"/>
      <family val="2"/>
    </font>
    <font>
      <b/>
      <sz val="10"/>
      <name val="Calibri"/>
      <family val="2"/>
    </font>
    <font>
      <sz val="10"/>
      <color indexed="53"/>
      <name val="Garamond"/>
      <family val="1"/>
    </font>
    <font>
      <b/>
      <sz val="10"/>
      <color indexed="53"/>
      <name val="Garamond"/>
      <family val="1"/>
    </font>
    <font>
      <u val="double"/>
      <sz val="10"/>
      <color indexed="10"/>
      <name val="Calibri"/>
      <family val="2"/>
    </font>
    <font>
      <b/>
      <sz val="10"/>
      <color indexed="60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Garamond"/>
      <family val="1"/>
    </font>
    <font>
      <b/>
      <sz val="8"/>
      <color indexed="30"/>
      <name val="Times New Roman"/>
      <family val="1"/>
    </font>
    <font>
      <b/>
      <sz val="7"/>
      <color indexed="30"/>
      <name val="Times New Roman"/>
      <family val="1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9"/>
      <name val="Garamond"/>
      <family val="1"/>
    </font>
    <font>
      <b/>
      <sz val="8"/>
      <color indexed="13"/>
      <name val="Calibri"/>
      <family val="2"/>
    </font>
    <font>
      <b/>
      <sz val="8"/>
      <color indexed="13"/>
      <name val="Garamond"/>
      <family val="1"/>
    </font>
    <font>
      <sz val="7"/>
      <color indexed="8"/>
      <name val="Calibri"/>
      <family val="2"/>
    </font>
    <font>
      <sz val="7"/>
      <color indexed="10"/>
      <name val="Calibri"/>
      <family val="2"/>
    </font>
    <font>
      <b/>
      <sz val="7"/>
      <color indexed="10"/>
      <name val="Garamond"/>
      <family val="1"/>
    </font>
    <font>
      <sz val="16"/>
      <color indexed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8"/>
      <name val="Calibri"/>
      <family val="2"/>
    </font>
    <font>
      <sz val="10"/>
      <color indexed="36"/>
      <name val="Calibri"/>
      <family val="2"/>
    </font>
    <font>
      <b/>
      <sz val="7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4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u val="single"/>
      <sz val="10"/>
      <color theme="10"/>
      <name val="Calibri"/>
      <family val="2"/>
    </font>
    <font>
      <b/>
      <sz val="10"/>
      <color rgb="FFFF0000"/>
      <name val="Garamond"/>
      <family val="1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sz val="10"/>
      <color rgb="FF002060"/>
      <name val="Calibri"/>
      <family val="2"/>
    </font>
    <font>
      <sz val="10"/>
      <color rgb="FFC00000"/>
      <name val="Calibri"/>
      <family val="2"/>
    </font>
    <font>
      <sz val="10"/>
      <color theme="9"/>
      <name val="Garamond"/>
      <family val="1"/>
    </font>
    <font>
      <b/>
      <sz val="10"/>
      <color theme="9"/>
      <name val="Garamond"/>
      <family val="1"/>
    </font>
    <font>
      <u val="double"/>
      <sz val="10"/>
      <color rgb="FFFF0000"/>
      <name val="Calibri"/>
      <family val="2"/>
    </font>
    <font>
      <b/>
      <sz val="10"/>
      <color rgb="FFC00000"/>
      <name val="Calibri"/>
      <family val="2"/>
    </font>
    <font>
      <b/>
      <sz val="11"/>
      <color rgb="FF0070C0"/>
      <name val="Calibri"/>
      <family val="2"/>
    </font>
    <font>
      <b/>
      <sz val="10"/>
      <color rgb="FF0070C0"/>
      <name val="Garamond"/>
      <family val="1"/>
    </font>
    <font>
      <b/>
      <sz val="8"/>
      <color rgb="FF0070C0"/>
      <name val="Times New Roman"/>
      <family val="1"/>
    </font>
    <font>
      <b/>
      <sz val="7"/>
      <color rgb="FF0070C0"/>
      <name val="Times New Roman"/>
      <family val="1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theme="0"/>
      <name val="Garamond"/>
      <family val="1"/>
    </font>
    <font>
      <b/>
      <sz val="8"/>
      <color rgb="FFFFFF00"/>
      <name val="Calibri"/>
      <family val="2"/>
    </font>
    <font>
      <b/>
      <sz val="8"/>
      <color rgb="FFFFFF00"/>
      <name val="Garamond"/>
      <family val="1"/>
    </font>
    <font>
      <sz val="7"/>
      <color theme="1"/>
      <name val="Calibri"/>
      <family val="2"/>
    </font>
    <font>
      <sz val="7"/>
      <color rgb="FFFF0000"/>
      <name val="Calibri"/>
      <family val="2"/>
    </font>
    <font>
      <b/>
      <sz val="7"/>
      <color rgb="FFFF0000"/>
      <name val="Garamond"/>
      <family val="1"/>
    </font>
    <font>
      <sz val="16"/>
      <color rgb="FF0000FA"/>
      <name val="Calibri"/>
      <family val="2"/>
    </font>
    <font>
      <b/>
      <sz val="10"/>
      <color rgb="FF0000FF"/>
      <name val="Calibri"/>
      <family val="2"/>
    </font>
    <font>
      <b/>
      <i/>
      <sz val="10"/>
      <color theme="1"/>
      <name val="Calibri"/>
      <family val="2"/>
    </font>
    <font>
      <sz val="10"/>
      <color rgb="FF7030A0"/>
      <name val="Calibri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FF0000"/>
      <name val="Garamond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E325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ck"/>
      <top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ck"/>
      <bottom/>
    </border>
    <border>
      <left style="thin"/>
      <right>
        <color indexed="63"/>
      </right>
      <top style="thick"/>
      <bottom style="medium"/>
    </border>
    <border>
      <left style="thin"/>
      <right/>
      <top style="thick"/>
      <bottom/>
    </border>
    <border>
      <left style="thin"/>
      <right style="thick"/>
      <top style="thick"/>
      <bottom/>
    </border>
    <border>
      <left style="thin"/>
      <right style="thick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>
        <color indexed="63"/>
      </left>
      <right style="thin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5" fillId="29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0" fontId="88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88" fillId="0" borderId="0" xfId="0" applyFont="1" applyAlignment="1">
      <alignment/>
    </xf>
    <xf numFmtId="0" fontId="34" fillId="0" borderId="0" xfId="0" applyFont="1" applyFill="1" applyAlignment="1">
      <alignment horizontal="center"/>
    </xf>
    <xf numFmtId="0" fontId="89" fillId="33" borderId="0" xfId="0" applyFont="1" applyFill="1" applyAlignment="1">
      <alignment horizontal="center"/>
    </xf>
    <xf numFmtId="0" fontId="88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4" fontId="88" fillId="0" borderId="0" xfId="0" applyNumberFormat="1" applyFont="1" applyBorder="1" applyAlignment="1">
      <alignment horizontal="center"/>
    </xf>
    <xf numFmtId="0" fontId="88" fillId="0" borderId="0" xfId="0" applyFont="1" applyBorder="1" applyAlignment="1">
      <alignment/>
    </xf>
    <xf numFmtId="183" fontId="90" fillId="0" borderId="10" xfId="0" applyNumberFormat="1" applyFont="1" applyFill="1" applyBorder="1" applyAlignment="1">
      <alignment horizontal="center"/>
    </xf>
    <xf numFmtId="183" fontId="90" fillId="0" borderId="11" xfId="0" applyNumberFormat="1" applyFont="1" applyFill="1" applyBorder="1" applyAlignment="1">
      <alignment horizontal="center"/>
    </xf>
    <xf numFmtId="183" fontId="90" fillId="0" borderId="12" xfId="0" applyNumberFormat="1" applyFont="1" applyFill="1" applyBorder="1" applyAlignment="1">
      <alignment horizontal="center"/>
    </xf>
    <xf numFmtId="183" fontId="33" fillId="0" borderId="13" xfId="0" applyNumberFormat="1" applyFont="1" applyFill="1" applyBorder="1" applyAlignment="1">
      <alignment horizontal="center"/>
    </xf>
    <xf numFmtId="183" fontId="33" fillId="2" borderId="13" xfId="0" applyNumberFormat="1" applyFont="1" applyFill="1" applyBorder="1" applyAlignment="1">
      <alignment horizontal="center"/>
    </xf>
    <xf numFmtId="0" fontId="88" fillId="2" borderId="0" xfId="0" applyFont="1" applyFill="1" applyBorder="1" applyAlignment="1">
      <alignment/>
    </xf>
    <xf numFmtId="14" fontId="33" fillId="2" borderId="0" xfId="0" applyNumberFormat="1" applyFont="1" applyFill="1" applyBorder="1" applyAlignment="1">
      <alignment horizontal="center"/>
    </xf>
    <xf numFmtId="0" fontId="91" fillId="2" borderId="14" xfId="0" applyFont="1" applyFill="1" applyBorder="1" applyAlignment="1">
      <alignment/>
    </xf>
    <xf numFmtId="0" fontId="91" fillId="2" borderId="15" xfId="0" applyFont="1" applyFill="1" applyBorder="1" applyAlignment="1">
      <alignment/>
    </xf>
    <xf numFmtId="0" fontId="76" fillId="2" borderId="15" xfId="44" applyFill="1" applyBorder="1" applyAlignment="1" applyProtection="1">
      <alignment/>
      <protection/>
    </xf>
    <xf numFmtId="0" fontId="92" fillId="2" borderId="15" xfId="44" applyFont="1" applyFill="1" applyBorder="1" applyAlignment="1" applyProtection="1">
      <alignment/>
      <protection/>
    </xf>
    <xf numFmtId="0" fontId="91" fillId="2" borderId="16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  <xf numFmtId="2" fontId="3" fillId="34" borderId="25" xfId="0" applyNumberFormat="1" applyFont="1" applyFill="1" applyBorder="1" applyAlignment="1">
      <alignment horizontal="left"/>
    </xf>
    <xf numFmtId="2" fontId="3" fillId="34" borderId="26" xfId="0" applyNumberFormat="1" applyFont="1" applyFill="1" applyBorder="1" applyAlignment="1">
      <alignment horizontal="center"/>
    </xf>
    <xf numFmtId="184" fontId="3" fillId="35" borderId="25" xfId="0" applyNumberFormat="1" applyFont="1" applyFill="1" applyBorder="1" applyAlignment="1">
      <alignment horizontal="center"/>
    </xf>
    <xf numFmtId="184" fontId="4" fillId="34" borderId="27" xfId="0" applyNumberFormat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left"/>
    </xf>
    <xf numFmtId="2" fontId="3" fillId="0" borderId="29" xfId="0" applyNumberFormat="1" applyFont="1" applyBorder="1" applyAlignment="1">
      <alignment horizontal="center"/>
    </xf>
    <xf numFmtId="184" fontId="3" fillId="35" borderId="29" xfId="0" applyNumberFormat="1" applyFont="1" applyFill="1" applyBorder="1" applyAlignment="1">
      <alignment horizontal="center"/>
    </xf>
    <xf numFmtId="2" fontId="3" fillId="34" borderId="28" xfId="0" applyNumberFormat="1" applyFont="1" applyFill="1" applyBorder="1" applyAlignment="1">
      <alignment horizontal="center"/>
    </xf>
    <xf numFmtId="2" fontId="3" fillId="34" borderId="29" xfId="0" applyNumberFormat="1" applyFont="1" applyFill="1" applyBorder="1" applyAlignment="1">
      <alignment horizontal="left"/>
    </xf>
    <xf numFmtId="2" fontId="3" fillId="34" borderId="30" xfId="0" applyNumberFormat="1" applyFont="1" applyFill="1" applyBorder="1" applyAlignment="1">
      <alignment horizontal="center"/>
    </xf>
    <xf numFmtId="184" fontId="3" fillId="35" borderId="31" xfId="0" applyNumberFormat="1" applyFont="1" applyFill="1" applyBorder="1" applyAlignment="1">
      <alignment horizontal="center"/>
    </xf>
    <xf numFmtId="184" fontId="4" fillId="34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left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left"/>
    </xf>
    <xf numFmtId="14" fontId="0" fillId="0" borderId="0" xfId="0" applyNumberFormat="1" applyAlignment="1">
      <alignment/>
    </xf>
    <xf numFmtId="0" fontId="93" fillId="0" borderId="19" xfId="0" applyFont="1" applyBorder="1" applyAlignment="1">
      <alignment horizontal="center"/>
    </xf>
    <xf numFmtId="0" fontId="93" fillId="6" borderId="0" xfId="0" applyFont="1" applyFill="1" applyBorder="1" applyAlignment="1">
      <alignment horizontal="left"/>
    </xf>
    <xf numFmtId="183" fontId="33" fillId="6" borderId="13" xfId="0" applyNumberFormat="1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84" fontId="3" fillId="35" borderId="3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center"/>
    </xf>
    <xf numFmtId="184" fontId="4" fillId="34" borderId="39" xfId="0" applyNumberFormat="1" applyFont="1" applyFill="1" applyBorder="1" applyAlignment="1">
      <alignment horizontal="center"/>
    </xf>
    <xf numFmtId="184" fontId="4" fillId="34" borderId="40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184" fontId="3" fillId="36" borderId="25" xfId="0" applyNumberFormat="1" applyFont="1" applyFill="1" applyBorder="1" applyAlignment="1">
      <alignment horizontal="center"/>
    </xf>
    <xf numFmtId="184" fontId="3" fillId="36" borderId="29" xfId="0" applyNumberFormat="1" applyFont="1" applyFill="1" applyBorder="1" applyAlignment="1">
      <alignment horizontal="center"/>
    </xf>
    <xf numFmtId="184" fontId="3" fillId="36" borderId="31" xfId="0" applyNumberFormat="1" applyFont="1" applyFill="1" applyBorder="1" applyAlignment="1">
      <alignment horizontal="center"/>
    </xf>
    <xf numFmtId="183" fontId="33" fillId="0" borderId="42" xfId="0" applyNumberFormat="1" applyFont="1" applyFill="1" applyBorder="1" applyAlignment="1">
      <alignment horizontal="center"/>
    </xf>
    <xf numFmtId="183" fontId="33" fillId="0" borderId="43" xfId="0" applyNumberFormat="1" applyFont="1" applyFill="1" applyBorder="1" applyAlignment="1">
      <alignment horizontal="center"/>
    </xf>
    <xf numFmtId="183" fontId="33" fillId="0" borderId="44" xfId="0" applyNumberFormat="1" applyFont="1" applyFill="1" applyBorder="1" applyAlignment="1">
      <alignment horizontal="center"/>
    </xf>
    <xf numFmtId="183" fontId="33" fillId="0" borderId="45" xfId="0" applyNumberFormat="1" applyFont="1" applyFill="1" applyBorder="1" applyAlignment="1">
      <alignment horizontal="center"/>
    </xf>
    <xf numFmtId="183" fontId="33" fillId="0" borderId="46" xfId="0" applyNumberFormat="1" applyFont="1" applyFill="1" applyBorder="1" applyAlignment="1">
      <alignment horizontal="center"/>
    </xf>
    <xf numFmtId="183" fontId="94" fillId="0" borderId="11" xfId="0" applyNumberFormat="1" applyFont="1" applyFill="1" applyBorder="1" applyAlignment="1">
      <alignment horizontal="center"/>
    </xf>
    <xf numFmtId="183" fontId="94" fillId="0" borderId="13" xfId="0" applyNumberFormat="1" applyFont="1" applyFill="1" applyBorder="1" applyAlignment="1">
      <alignment horizontal="center"/>
    </xf>
    <xf numFmtId="183" fontId="33" fillId="37" borderId="13" xfId="0" applyNumberFormat="1" applyFont="1" applyFill="1" applyBorder="1" applyAlignment="1">
      <alignment horizontal="center"/>
    </xf>
    <xf numFmtId="183" fontId="94" fillId="0" borderId="44" xfId="0" applyNumberFormat="1" applyFont="1" applyFill="1" applyBorder="1" applyAlignment="1">
      <alignment horizontal="center"/>
    </xf>
    <xf numFmtId="183" fontId="95" fillId="38" borderId="13" xfId="0" applyNumberFormat="1" applyFont="1" applyFill="1" applyBorder="1" applyAlignment="1">
      <alignment horizontal="center"/>
    </xf>
    <xf numFmtId="183" fontId="96" fillId="35" borderId="13" xfId="0" applyNumberFormat="1" applyFont="1" applyFill="1" applyBorder="1" applyAlignment="1">
      <alignment horizontal="center"/>
    </xf>
    <xf numFmtId="183" fontId="33" fillId="3" borderId="13" xfId="0" applyNumberFormat="1" applyFont="1" applyFill="1" applyBorder="1" applyAlignment="1">
      <alignment horizontal="center"/>
    </xf>
    <xf numFmtId="183" fontId="90" fillId="3" borderId="11" xfId="0" applyNumberFormat="1" applyFont="1" applyFill="1" applyBorder="1" applyAlignment="1">
      <alignment horizontal="center"/>
    </xf>
    <xf numFmtId="183" fontId="94" fillId="3" borderId="13" xfId="0" applyNumberFormat="1" applyFont="1" applyFill="1" applyBorder="1" applyAlignment="1">
      <alignment horizontal="center"/>
    </xf>
    <xf numFmtId="183" fontId="97" fillId="3" borderId="13" xfId="0" applyNumberFormat="1" applyFont="1" applyFill="1" applyBorder="1" applyAlignment="1">
      <alignment horizontal="center"/>
    </xf>
    <xf numFmtId="183" fontId="33" fillId="3" borderId="44" xfId="0" applyNumberFormat="1" applyFont="1" applyFill="1" applyBorder="1" applyAlignment="1">
      <alignment horizontal="center"/>
    </xf>
    <xf numFmtId="183" fontId="33" fillId="2" borderId="42" xfId="0" applyNumberFormat="1" applyFont="1" applyFill="1" applyBorder="1" applyAlignment="1">
      <alignment horizontal="center"/>
    </xf>
    <xf numFmtId="184" fontId="3" fillId="35" borderId="47" xfId="0" applyNumberFormat="1" applyFont="1" applyFill="1" applyBorder="1" applyAlignment="1">
      <alignment horizontal="center"/>
    </xf>
    <xf numFmtId="184" fontId="3" fillId="35" borderId="48" xfId="0" applyNumberFormat="1" applyFont="1" applyFill="1" applyBorder="1" applyAlignment="1">
      <alignment horizontal="center"/>
    </xf>
    <xf numFmtId="183" fontId="33" fillId="0" borderId="49" xfId="0" applyNumberFormat="1" applyFont="1" applyFill="1" applyBorder="1" applyAlignment="1">
      <alignment horizontal="center"/>
    </xf>
    <xf numFmtId="183" fontId="94" fillId="0" borderId="16" xfId="0" applyNumberFormat="1" applyFont="1" applyFill="1" applyBorder="1" applyAlignment="1">
      <alignment horizontal="center"/>
    </xf>
    <xf numFmtId="183" fontId="44" fillId="0" borderId="50" xfId="0" applyNumberFormat="1" applyFont="1" applyFill="1" applyBorder="1" applyAlignment="1">
      <alignment horizontal="center"/>
    </xf>
    <xf numFmtId="0" fontId="94" fillId="2" borderId="51" xfId="0" applyFont="1" applyFill="1" applyBorder="1" applyAlignment="1">
      <alignment horizontal="left"/>
    </xf>
    <xf numFmtId="0" fontId="88" fillId="2" borderId="52" xfId="0" applyFont="1" applyFill="1" applyBorder="1" applyAlignment="1">
      <alignment/>
    </xf>
    <xf numFmtId="0" fontId="98" fillId="0" borderId="19" xfId="0" applyFont="1" applyBorder="1" applyAlignment="1">
      <alignment horizontal="center"/>
    </xf>
    <xf numFmtId="0" fontId="99" fillId="0" borderId="19" xfId="0" applyFont="1" applyBorder="1" applyAlignment="1">
      <alignment horizontal="center"/>
    </xf>
    <xf numFmtId="0" fontId="93" fillId="6" borderId="53" xfId="0" applyFont="1" applyFill="1" applyBorder="1" applyAlignment="1">
      <alignment horizontal="left"/>
    </xf>
    <xf numFmtId="0" fontId="93" fillId="6" borderId="54" xfId="0" applyFont="1" applyFill="1" applyBorder="1" applyAlignment="1">
      <alignment horizontal="left"/>
    </xf>
    <xf numFmtId="0" fontId="93" fillId="6" borderId="55" xfId="0" applyFont="1" applyFill="1" applyBorder="1" applyAlignment="1">
      <alignment horizontal="left"/>
    </xf>
    <xf numFmtId="0" fontId="93" fillId="6" borderId="51" xfId="0" applyFont="1" applyFill="1" applyBorder="1" applyAlignment="1">
      <alignment horizontal="left"/>
    </xf>
    <xf numFmtId="0" fontId="93" fillId="6" borderId="52" xfId="0" applyFont="1" applyFill="1" applyBorder="1" applyAlignment="1">
      <alignment horizontal="left"/>
    </xf>
    <xf numFmtId="0" fontId="93" fillId="6" borderId="56" xfId="0" applyFont="1" applyFill="1" applyBorder="1" applyAlignment="1">
      <alignment horizontal="left"/>
    </xf>
    <xf numFmtId="0" fontId="93" fillId="6" borderId="57" xfId="0" applyFont="1" applyFill="1" applyBorder="1" applyAlignment="1">
      <alignment horizontal="left"/>
    </xf>
    <xf numFmtId="0" fontId="93" fillId="6" borderId="50" xfId="0" applyFont="1" applyFill="1" applyBorder="1" applyAlignment="1">
      <alignment horizontal="left"/>
    </xf>
    <xf numFmtId="183" fontId="100" fillId="39" borderId="44" xfId="0" applyNumberFormat="1" applyFont="1" applyFill="1" applyBorder="1" applyAlignment="1">
      <alignment horizontal="center"/>
    </xf>
    <xf numFmtId="183" fontId="101" fillId="3" borderId="13" xfId="0" applyNumberFormat="1" applyFont="1" applyFill="1" applyBorder="1" applyAlignment="1">
      <alignment horizontal="center"/>
    </xf>
    <xf numFmtId="183" fontId="90" fillId="35" borderId="44" xfId="0" applyNumberFormat="1" applyFont="1" applyFill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2" fontId="3" fillId="34" borderId="58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102" fillId="0" borderId="0" xfId="0" applyNumberFormat="1" applyFont="1" applyAlignment="1">
      <alignment horizontal="center"/>
    </xf>
    <xf numFmtId="1" fontId="103" fillId="0" borderId="19" xfId="0" applyNumberFormat="1" applyFont="1" applyBorder="1" applyAlignment="1">
      <alignment horizontal="center"/>
    </xf>
    <xf numFmtId="1" fontId="104" fillId="0" borderId="34" xfId="0" applyNumberFormat="1" applyFont="1" applyFill="1" applyBorder="1" applyAlignment="1">
      <alignment horizontal="center"/>
    </xf>
    <xf numFmtId="1" fontId="104" fillId="0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9" fillId="34" borderId="59" xfId="0" applyNumberFormat="1" applyFont="1" applyFill="1" applyBorder="1" applyAlignment="1">
      <alignment horizontal="center"/>
    </xf>
    <xf numFmtId="1" fontId="105" fillId="34" borderId="26" xfId="0" applyNumberFormat="1" applyFont="1" applyFill="1" applyBorder="1" applyAlignment="1">
      <alignment horizontal="center"/>
    </xf>
    <xf numFmtId="1" fontId="9" fillId="34" borderId="26" xfId="0" applyNumberFormat="1" applyFont="1" applyFill="1" applyBorder="1" applyAlignment="1">
      <alignment horizontal="center"/>
    </xf>
    <xf numFmtId="2" fontId="9" fillId="34" borderId="26" xfId="0" applyNumberFormat="1" applyFont="1" applyFill="1" applyBorder="1" applyAlignment="1">
      <alignment horizontal="center"/>
    </xf>
    <xf numFmtId="2" fontId="9" fillId="0" borderId="60" xfId="0" applyNumberFormat="1" applyFont="1" applyBorder="1" applyAlignment="1">
      <alignment horizontal="center"/>
    </xf>
    <xf numFmtId="1" fontId="105" fillId="0" borderId="29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9" fillId="34" borderId="61" xfId="0" applyNumberFormat="1" applyFont="1" applyFill="1" applyBorder="1" applyAlignment="1">
      <alignment horizontal="center"/>
    </xf>
    <xf numFmtId="1" fontId="105" fillId="34" borderId="30" xfId="0" applyNumberFormat="1" applyFont="1" applyFill="1" applyBorder="1" applyAlignment="1">
      <alignment horizontal="center"/>
    </xf>
    <xf numFmtId="1" fontId="9" fillId="34" borderId="30" xfId="0" applyNumberFormat="1" applyFont="1" applyFill="1" applyBorder="1" applyAlignment="1">
      <alignment horizontal="center"/>
    </xf>
    <xf numFmtId="2" fontId="9" fillId="34" borderId="30" xfId="0" applyNumberFormat="1" applyFont="1" applyFill="1" applyBorder="1" applyAlignment="1">
      <alignment horizontal="center"/>
    </xf>
    <xf numFmtId="0" fontId="106" fillId="0" borderId="0" xfId="0" applyFont="1" applyAlignment="1">
      <alignment/>
    </xf>
    <xf numFmtId="0" fontId="107" fillId="0" borderId="0" xfId="0" applyFont="1" applyAlignment="1">
      <alignment horizontal="center"/>
    </xf>
    <xf numFmtId="1" fontId="108" fillId="0" borderId="0" xfId="0" applyNumberFormat="1" applyFont="1" applyAlignment="1">
      <alignment horizontal="center"/>
    </xf>
    <xf numFmtId="0" fontId="106" fillId="0" borderId="0" xfId="0" applyFont="1" applyAlignment="1">
      <alignment horizontal="center"/>
    </xf>
    <xf numFmtId="0" fontId="109" fillId="40" borderId="62" xfId="0" applyFont="1" applyFill="1" applyBorder="1" applyAlignment="1">
      <alignment horizontal="center" vertical="center" wrapText="1"/>
    </xf>
    <xf numFmtId="0" fontId="109" fillId="40" borderId="63" xfId="0" applyFont="1" applyFill="1" applyBorder="1" applyAlignment="1">
      <alignment horizontal="center" vertical="center" wrapText="1"/>
    </xf>
    <xf numFmtId="184" fontId="110" fillId="40" borderId="62" xfId="0" applyNumberFormat="1" applyFont="1" applyFill="1" applyBorder="1" applyAlignment="1">
      <alignment horizontal="center" vertical="center" wrapText="1"/>
    </xf>
    <xf numFmtId="184" fontId="111" fillId="40" borderId="64" xfId="0" applyNumberFormat="1" applyFont="1" applyFill="1" applyBorder="1" applyAlignment="1">
      <alignment horizontal="center" vertical="center" wrapText="1"/>
    </xf>
    <xf numFmtId="0" fontId="109" fillId="40" borderId="65" xfId="0" applyFont="1" applyFill="1" applyBorder="1" applyAlignment="1">
      <alignment horizontal="center" vertical="center" wrapText="1"/>
    </xf>
    <xf numFmtId="184" fontId="11" fillId="36" borderId="62" xfId="0" applyNumberFormat="1" applyFont="1" applyFill="1" applyBorder="1" applyAlignment="1">
      <alignment horizontal="center" vertical="center" wrapText="1"/>
    </xf>
    <xf numFmtId="184" fontId="11" fillId="36" borderId="64" xfId="0" applyNumberFormat="1" applyFont="1" applyFill="1" applyBorder="1" applyAlignment="1">
      <alignment horizontal="center" vertical="center" wrapText="1"/>
    </xf>
    <xf numFmtId="0" fontId="11" fillId="41" borderId="66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2" fillId="41" borderId="62" xfId="0" applyFont="1" applyFill="1" applyBorder="1" applyAlignment="1">
      <alignment horizontal="center" vertical="center" wrapText="1"/>
    </xf>
    <xf numFmtId="0" fontId="12" fillId="41" borderId="63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14" fillId="0" borderId="19" xfId="0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05" fillId="34" borderId="59" xfId="0" applyNumberFormat="1" applyFont="1" applyFill="1" applyBorder="1" applyAlignment="1">
      <alignment horizontal="center"/>
    </xf>
    <xf numFmtId="1" fontId="9" fillId="34" borderId="14" xfId="0" applyNumberFormat="1" applyFont="1" applyFill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2" fontId="9" fillId="0" borderId="67" xfId="0" applyNumberFormat="1" applyFont="1" applyFill="1" applyBorder="1" applyAlignment="1">
      <alignment horizontal="center"/>
    </xf>
    <xf numFmtId="0" fontId="109" fillId="40" borderId="64" xfId="0" applyFont="1" applyFill="1" applyBorder="1" applyAlignment="1">
      <alignment horizontal="center" vertical="center" wrapText="1"/>
    </xf>
    <xf numFmtId="1" fontId="9" fillId="34" borderId="68" xfId="0" applyNumberFormat="1" applyFont="1" applyFill="1" applyBorder="1" applyAlignment="1">
      <alignment horizontal="center"/>
    </xf>
    <xf numFmtId="1" fontId="9" fillId="34" borderId="69" xfId="0" applyNumberFormat="1" applyFont="1" applyFill="1" applyBorder="1" applyAlignment="1">
      <alignment horizontal="center"/>
    </xf>
    <xf numFmtId="1" fontId="9" fillId="0" borderId="60" xfId="0" applyNumberFormat="1" applyFont="1" applyBorder="1" applyAlignment="1">
      <alignment horizontal="center"/>
    </xf>
    <xf numFmtId="1" fontId="9" fillId="34" borderId="61" xfId="0" applyNumberFormat="1" applyFont="1" applyFill="1" applyBorder="1" applyAlignment="1">
      <alignment horizontal="center"/>
    </xf>
    <xf numFmtId="0" fontId="12" fillId="41" borderId="64" xfId="0" applyFont="1" applyFill="1" applyBorder="1" applyAlignment="1">
      <alignment horizontal="center" vertical="center" wrapText="1"/>
    </xf>
    <xf numFmtId="1" fontId="3" fillId="36" borderId="25" xfId="0" applyNumberFormat="1" applyFont="1" applyFill="1" applyBorder="1" applyAlignment="1">
      <alignment horizontal="center"/>
    </xf>
    <xf numFmtId="1" fontId="3" fillId="35" borderId="70" xfId="0" applyNumberFormat="1" applyFont="1" applyFill="1" applyBorder="1" applyAlignment="1">
      <alignment horizontal="center"/>
    </xf>
    <xf numFmtId="0" fontId="115" fillId="0" borderId="71" xfId="0" applyFont="1" applyBorder="1" applyAlignment="1">
      <alignment horizontal="center" vertical="center"/>
    </xf>
    <xf numFmtId="0" fontId="115" fillId="0" borderId="72" xfId="0" applyFont="1" applyBorder="1" applyAlignment="1">
      <alignment horizontal="center" vertical="center"/>
    </xf>
    <xf numFmtId="0" fontId="115" fillId="0" borderId="73" xfId="0" applyFont="1" applyBorder="1" applyAlignment="1">
      <alignment horizontal="center" vertical="center"/>
    </xf>
    <xf numFmtId="0" fontId="115" fillId="0" borderId="74" xfId="0" applyFont="1" applyBorder="1" applyAlignment="1">
      <alignment horizontal="center" vertical="center"/>
    </xf>
    <xf numFmtId="0" fontId="115" fillId="0" borderId="75" xfId="0" applyFont="1" applyBorder="1" applyAlignment="1">
      <alignment horizontal="center" vertical="center"/>
    </xf>
    <xf numFmtId="0" fontId="115" fillId="0" borderId="76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94" fillId="2" borderId="51" xfId="0" applyFont="1" applyFill="1" applyBorder="1" applyAlignment="1">
      <alignment horizontal="left" wrapText="1"/>
    </xf>
    <xf numFmtId="0" fontId="94" fillId="2" borderId="0" xfId="0" applyFont="1" applyFill="1" applyBorder="1" applyAlignment="1">
      <alignment horizontal="left" wrapText="1"/>
    </xf>
    <xf numFmtId="0" fontId="94" fillId="2" borderId="52" xfId="0" applyFont="1" applyFill="1" applyBorder="1" applyAlignment="1">
      <alignment horizontal="left" wrapText="1"/>
    </xf>
    <xf numFmtId="0" fontId="94" fillId="2" borderId="56" xfId="0" applyFont="1" applyFill="1" applyBorder="1" applyAlignment="1">
      <alignment horizontal="left" wrapText="1"/>
    </xf>
    <xf numFmtId="0" fontId="94" fillId="2" borderId="57" xfId="0" applyFont="1" applyFill="1" applyBorder="1" applyAlignment="1">
      <alignment horizontal="left" wrapText="1"/>
    </xf>
    <xf numFmtId="0" fontId="94" fillId="2" borderId="50" xfId="0" applyFont="1" applyFill="1" applyBorder="1" applyAlignment="1">
      <alignment horizontal="left" wrapText="1"/>
    </xf>
    <xf numFmtId="0" fontId="116" fillId="2" borderId="51" xfId="0" applyFont="1" applyFill="1" applyBorder="1" applyAlignment="1">
      <alignment horizontal="left" wrapText="1"/>
    </xf>
    <xf numFmtId="0" fontId="116" fillId="2" borderId="0" xfId="0" applyFont="1" applyFill="1" applyBorder="1" applyAlignment="1">
      <alignment horizontal="left" wrapText="1"/>
    </xf>
    <xf numFmtId="0" fontId="116" fillId="2" borderId="52" xfId="0" applyFont="1" applyFill="1" applyBorder="1" applyAlignment="1">
      <alignment horizontal="left" wrapText="1"/>
    </xf>
    <xf numFmtId="0" fontId="117" fillId="0" borderId="77" xfId="0" applyFont="1" applyBorder="1" applyAlignment="1">
      <alignment horizontal="center"/>
    </xf>
    <xf numFmtId="0" fontId="117" fillId="0" borderId="78" xfId="0" applyFont="1" applyBorder="1" applyAlignment="1">
      <alignment horizontal="center"/>
    </xf>
    <xf numFmtId="0" fontId="117" fillId="0" borderId="79" xfId="0" applyFont="1" applyBorder="1" applyAlignment="1">
      <alignment horizontal="center"/>
    </xf>
    <xf numFmtId="0" fontId="117" fillId="0" borderId="80" xfId="0" applyFont="1" applyBorder="1" applyAlignment="1">
      <alignment horizontal="center"/>
    </xf>
    <xf numFmtId="0" fontId="117" fillId="0" borderId="81" xfId="0" applyFont="1" applyBorder="1" applyAlignment="1">
      <alignment horizontal="center"/>
    </xf>
    <xf numFmtId="0" fontId="117" fillId="0" borderId="82" xfId="0" applyFont="1" applyBorder="1" applyAlignment="1">
      <alignment horizontal="center"/>
    </xf>
    <xf numFmtId="14" fontId="95" fillId="42" borderId="83" xfId="0" applyNumberFormat="1" applyFont="1" applyFill="1" applyBorder="1" applyAlignment="1">
      <alignment horizontal="center"/>
    </xf>
    <xf numFmtId="14" fontId="95" fillId="42" borderId="0" xfId="0" applyNumberFormat="1" applyFont="1" applyFill="1" applyBorder="1" applyAlignment="1">
      <alignment horizontal="center"/>
    </xf>
    <xf numFmtId="14" fontId="95" fillId="42" borderId="84" xfId="0" applyNumberFormat="1" applyFont="1" applyFill="1" applyBorder="1" applyAlignment="1">
      <alignment horizontal="center"/>
    </xf>
    <xf numFmtId="14" fontId="118" fillId="35" borderId="83" xfId="0" applyNumberFormat="1" applyFont="1" applyFill="1" applyBorder="1" applyAlignment="1">
      <alignment horizontal="center"/>
    </xf>
    <xf numFmtId="14" fontId="118" fillId="35" borderId="0" xfId="0" applyNumberFormat="1" applyFont="1" applyFill="1" applyBorder="1" applyAlignment="1">
      <alignment horizontal="center"/>
    </xf>
    <xf numFmtId="14" fontId="118" fillId="35" borderId="84" xfId="0" applyNumberFormat="1" applyFont="1" applyFill="1" applyBorder="1" applyAlignment="1">
      <alignment horizontal="center"/>
    </xf>
    <xf numFmtId="14" fontId="33" fillId="2" borderId="83" xfId="0" applyNumberFormat="1" applyFont="1" applyFill="1" applyBorder="1" applyAlignment="1">
      <alignment horizontal="center"/>
    </xf>
    <xf numFmtId="14" fontId="33" fillId="2" borderId="0" xfId="0" applyNumberFormat="1" applyFont="1" applyFill="1" applyBorder="1" applyAlignment="1">
      <alignment horizontal="center"/>
    </xf>
    <xf numFmtId="14" fontId="33" fillId="2" borderId="84" xfId="0" applyNumberFormat="1" applyFont="1" applyFill="1" applyBorder="1" applyAlignment="1">
      <alignment horizontal="center"/>
    </xf>
    <xf numFmtId="14" fontId="94" fillId="43" borderId="85" xfId="0" applyNumberFormat="1" applyFont="1" applyFill="1" applyBorder="1" applyAlignment="1">
      <alignment horizontal="center"/>
    </xf>
    <xf numFmtId="14" fontId="94" fillId="43" borderId="86" xfId="0" applyNumberFormat="1" applyFont="1" applyFill="1" applyBorder="1" applyAlignment="1">
      <alignment horizontal="center"/>
    </xf>
    <xf numFmtId="14" fontId="94" fillId="43" borderId="87" xfId="0" applyNumberFormat="1" applyFont="1" applyFill="1" applyBorder="1" applyAlignment="1">
      <alignment horizontal="center"/>
    </xf>
    <xf numFmtId="0" fontId="109" fillId="40" borderId="88" xfId="0" applyFont="1" applyFill="1" applyBorder="1" applyAlignment="1">
      <alignment horizontal="center" vertical="center" wrapText="1"/>
    </xf>
    <xf numFmtId="0" fontId="109" fillId="40" borderId="89" xfId="0" applyFont="1" applyFill="1" applyBorder="1" applyAlignment="1">
      <alignment horizontal="center" vertical="center" wrapText="1"/>
    </xf>
    <xf numFmtId="0" fontId="109" fillId="40" borderId="90" xfId="0" applyFont="1" applyFill="1" applyBorder="1" applyAlignment="1">
      <alignment horizontal="center" vertical="center" wrapText="1"/>
    </xf>
    <xf numFmtId="0" fontId="11" fillId="41" borderId="88" xfId="0" applyFont="1" applyFill="1" applyBorder="1" applyAlignment="1">
      <alignment horizontal="center" vertical="center" wrapText="1"/>
    </xf>
    <xf numFmtId="0" fontId="11" fillId="41" borderId="89" xfId="0" applyFont="1" applyFill="1" applyBorder="1" applyAlignment="1">
      <alignment horizontal="center" vertical="center" wrapText="1"/>
    </xf>
    <xf numFmtId="0" fontId="11" fillId="41" borderId="90" xfId="0" applyFont="1" applyFill="1" applyBorder="1" applyAlignment="1">
      <alignment horizontal="center" vertical="center" wrapText="1"/>
    </xf>
    <xf numFmtId="2" fontId="119" fillId="0" borderId="29" xfId="0" applyNumberFormat="1" applyFont="1" applyBorder="1" applyAlignment="1">
      <alignment horizontal="left"/>
    </xf>
    <xf numFmtId="0" fontId="81" fillId="0" borderId="0" xfId="0" applyFont="1" applyAlignment="1">
      <alignment/>
    </xf>
    <xf numFmtId="2" fontId="119" fillId="0" borderId="28" xfId="0" applyNumberFormat="1" applyFont="1" applyBorder="1" applyAlignment="1">
      <alignment horizontal="center"/>
    </xf>
    <xf numFmtId="2" fontId="119" fillId="0" borderId="29" xfId="0" applyNumberFormat="1" applyFont="1" applyBorder="1" applyAlignment="1">
      <alignment horizontal="center"/>
    </xf>
    <xf numFmtId="2" fontId="120" fillId="0" borderId="60" xfId="0" applyNumberFormat="1" applyFont="1" applyBorder="1" applyAlignment="1">
      <alignment horizontal="center"/>
    </xf>
    <xf numFmtId="1" fontId="121" fillId="0" borderId="29" xfId="0" applyNumberFormat="1" applyFont="1" applyBorder="1" applyAlignment="1">
      <alignment horizontal="center"/>
    </xf>
    <xf numFmtId="1" fontId="120" fillId="0" borderId="29" xfId="0" applyNumberFormat="1" applyFont="1" applyBorder="1" applyAlignment="1">
      <alignment horizontal="center"/>
    </xf>
    <xf numFmtId="2" fontId="120" fillId="0" borderId="29" xfId="0" applyNumberFormat="1" applyFont="1" applyBorder="1" applyAlignment="1">
      <alignment horizontal="center"/>
    </xf>
    <xf numFmtId="1" fontId="120" fillId="0" borderId="60" xfId="0" applyNumberFormat="1" applyFont="1" applyBorder="1" applyAlignment="1">
      <alignment horizontal="center"/>
    </xf>
    <xf numFmtId="184" fontId="119" fillId="35" borderId="47" xfId="0" applyNumberFormat="1" applyFont="1" applyFill="1" applyBorder="1" applyAlignment="1">
      <alignment horizontal="center"/>
    </xf>
    <xf numFmtId="184" fontId="119" fillId="35" borderId="29" xfId="0" applyNumberFormat="1" applyFont="1" applyFill="1" applyBorder="1" applyAlignment="1">
      <alignment horizontal="center"/>
    </xf>
    <xf numFmtId="1" fontId="119" fillId="35" borderId="70" xfId="0" applyNumberFormat="1" applyFont="1" applyFill="1" applyBorder="1" applyAlignment="1">
      <alignment horizontal="center"/>
    </xf>
    <xf numFmtId="184" fontId="122" fillId="34" borderId="27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theme="0"/>
      </font>
      <fill>
        <patternFill>
          <bgColor rgb="FF0070C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007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3"/>
  <sheetViews>
    <sheetView tabSelected="1" zoomScale="70" zoomScaleNormal="70" zoomScalePageLayoutView="0" workbookViewId="0" topLeftCell="A1">
      <selection activeCell="P6" sqref="P6"/>
    </sheetView>
  </sheetViews>
  <sheetFormatPr defaultColWidth="9.140625" defaultRowHeight="15"/>
  <cols>
    <col min="1" max="1" width="3.00390625" style="1" bestFit="1" customWidth="1"/>
    <col min="2" max="2" width="10.7109375" style="3" bestFit="1" customWidth="1"/>
    <col min="3" max="7" width="10.7109375" style="2" bestFit="1" customWidth="1"/>
    <col min="8" max="8" width="10.7109375" style="2" customWidth="1"/>
    <col min="9" max="9" width="1.8515625" style="2" customWidth="1"/>
    <col min="10" max="10" width="9.140625" style="3" customWidth="1"/>
    <col min="11" max="11" width="14.140625" style="3" customWidth="1"/>
    <col min="12" max="13" width="9.140625" style="3" customWidth="1"/>
    <col min="14" max="14" width="9.8515625" style="3" customWidth="1"/>
    <col min="15" max="16384" width="9.140625" style="3" customWidth="1"/>
  </cols>
  <sheetData>
    <row r="1" ht="12.75"/>
    <row r="2" spans="2:15" ht="15">
      <c r="B2" s="152" t="s">
        <v>53</v>
      </c>
      <c r="C2" s="153"/>
      <c r="D2" s="153"/>
      <c r="E2" s="153"/>
      <c r="F2" s="153"/>
      <c r="G2" s="153"/>
      <c r="H2" s="154"/>
      <c r="J2" s="17"/>
      <c r="K2" s="18"/>
      <c r="L2" s="19"/>
      <c r="M2" s="18"/>
      <c r="N2" s="20"/>
      <c r="O2" s="21"/>
    </row>
    <row r="3" spans="2:8" ht="12.75">
      <c r="B3" s="155"/>
      <c r="C3" s="156"/>
      <c r="D3" s="156"/>
      <c r="E3" s="156"/>
      <c r="F3" s="156"/>
      <c r="G3" s="156"/>
      <c r="H3" s="157"/>
    </row>
    <row r="4" spans="2:15" ht="13.5" thickBot="1">
      <c r="B4" s="4" t="s">
        <v>6</v>
      </c>
      <c r="C4" s="5" t="s">
        <v>0</v>
      </c>
      <c r="D4" s="4" t="s">
        <v>1</v>
      </c>
      <c r="E4" s="5" t="s">
        <v>2</v>
      </c>
      <c r="F4" s="4" t="s">
        <v>3</v>
      </c>
      <c r="G4" s="5" t="s">
        <v>4</v>
      </c>
      <c r="H4" s="4" t="s">
        <v>5</v>
      </c>
      <c r="J4" s="6" t="s">
        <v>11</v>
      </c>
      <c r="K4" s="7" t="s">
        <v>7</v>
      </c>
      <c r="L4" s="158" t="s">
        <v>9</v>
      </c>
      <c r="M4" s="158"/>
      <c r="N4" s="158"/>
      <c r="O4" s="6" t="s">
        <v>10</v>
      </c>
    </row>
    <row r="5" spans="1:15" ht="13.5" thickTop="1">
      <c r="A5" s="1">
        <v>1</v>
      </c>
      <c r="B5" s="10">
        <v>42288</v>
      </c>
      <c r="C5" s="62">
        <v>42289</v>
      </c>
      <c r="D5" s="62">
        <v>42290</v>
      </c>
      <c r="E5" s="78">
        <v>42291</v>
      </c>
      <c r="F5" s="62">
        <v>42292</v>
      </c>
      <c r="G5" s="78">
        <v>42293</v>
      </c>
      <c r="H5" s="63">
        <v>42294</v>
      </c>
      <c r="J5" s="6" t="s">
        <v>10</v>
      </c>
      <c r="K5" s="8">
        <f ca="1">TODAY()</f>
        <v>42453</v>
      </c>
      <c r="L5" s="9">
        <f ca="1">HOUR(NOW())</f>
        <v>20</v>
      </c>
      <c r="M5" s="9">
        <f ca="1">MINUTE(NOW())</f>
        <v>58</v>
      </c>
      <c r="N5" s="9">
        <f ca="1">SECOND(NOW())</f>
        <v>16</v>
      </c>
      <c r="O5" s="6" t="s">
        <v>11</v>
      </c>
    </row>
    <row r="6" spans="1:19" ht="12.75">
      <c r="A6" s="1">
        <v>2</v>
      </c>
      <c r="B6" s="11">
        <v>42295</v>
      </c>
      <c r="C6" s="13">
        <v>42296</v>
      </c>
      <c r="D6" s="13">
        <v>42297</v>
      </c>
      <c r="E6" s="14">
        <v>42298</v>
      </c>
      <c r="F6" s="13">
        <v>42299</v>
      </c>
      <c r="G6" s="14">
        <v>42300</v>
      </c>
      <c r="H6" s="64">
        <v>42301</v>
      </c>
      <c r="K6" s="88" t="s">
        <v>49</v>
      </c>
      <c r="L6" s="89" t="s">
        <v>26</v>
      </c>
      <c r="M6" s="89" t="s">
        <v>52</v>
      </c>
      <c r="N6" s="89"/>
      <c r="O6" s="89"/>
      <c r="P6" s="89" t="s">
        <v>178</v>
      </c>
      <c r="Q6" s="89"/>
      <c r="R6" s="89"/>
      <c r="S6" s="90"/>
    </row>
    <row r="7" spans="1:19" ht="12.75">
      <c r="A7" s="1">
        <v>3</v>
      </c>
      <c r="B7" s="11">
        <v>42302</v>
      </c>
      <c r="C7" s="13">
        <v>42303</v>
      </c>
      <c r="D7" s="13">
        <v>42304</v>
      </c>
      <c r="E7" s="14">
        <v>42305</v>
      </c>
      <c r="F7" s="13">
        <v>42306</v>
      </c>
      <c r="G7" s="68">
        <v>42307</v>
      </c>
      <c r="H7" s="70">
        <v>42308</v>
      </c>
      <c r="K7" s="91" t="s">
        <v>50</v>
      </c>
      <c r="L7" s="49" t="s">
        <v>26</v>
      </c>
      <c r="M7" s="49" t="s">
        <v>51</v>
      </c>
      <c r="N7" s="49"/>
      <c r="O7" s="49"/>
      <c r="P7" s="49" t="s">
        <v>179</v>
      </c>
      <c r="Q7" s="49"/>
      <c r="R7" s="49"/>
      <c r="S7" s="92"/>
    </row>
    <row r="8" spans="1:19" ht="12.75">
      <c r="A8" s="1">
        <v>4</v>
      </c>
      <c r="B8" s="11">
        <v>42309</v>
      </c>
      <c r="C8" s="68">
        <v>42310</v>
      </c>
      <c r="D8" s="13">
        <v>42311</v>
      </c>
      <c r="E8" s="14">
        <v>42312</v>
      </c>
      <c r="F8" s="13">
        <v>42313</v>
      </c>
      <c r="G8" s="14">
        <v>42314</v>
      </c>
      <c r="H8" s="64">
        <v>42315</v>
      </c>
      <c r="K8" s="93"/>
      <c r="L8" s="94"/>
      <c r="M8" s="94"/>
      <c r="N8" s="94"/>
      <c r="O8" s="94"/>
      <c r="P8" s="94"/>
      <c r="Q8" s="94"/>
      <c r="R8" s="94"/>
      <c r="S8" s="95"/>
    </row>
    <row r="9" spans="1:8" ht="12.75">
      <c r="A9" s="1">
        <v>5</v>
      </c>
      <c r="B9" s="11">
        <v>42316</v>
      </c>
      <c r="C9" s="13">
        <v>42317</v>
      </c>
      <c r="D9" s="13">
        <v>42318</v>
      </c>
      <c r="E9" s="14">
        <v>42319</v>
      </c>
      <c r="F9" s="13">
        <v>42320</v>
      </c>
      <c r="G9" s="14">
        <v>42321</v>
      </c>
      <c r="H9" s="96">
        <v>42322</v>
      </c>
    </row>
    <row r="10" spans="1:20" ht="12.75">
      <c r="A10" s="1">
        <v>6</v>
      </c>
      <c r="B10" s="67">
        <v>42323</v>
      </c>
      <c r="C10" s="13">
        <v>42324</v>
      </c>
      <c r="D10" s="13">
        <v>42325</v>
      </c>
      <c r="E10" s="14">
        <v>42326</v>
      </c>
      <c r="F10" s="50">
        <v>42327</v>
      </c>
      <c r="G10" s="14">
        <v>42328</v>
      </c>
      <c r="H10" s="64">
        <v>42329</v>
      </c>
      <c r="J10" s="171" t="s">
        <v>12</v>
      </c>
      <c r="K10" s="172"/>
      <c r="L10" s="172"/>
      <c r="M10" s="172"/>
      <c r="N10" s="172"/>
      <c r="O10" s="172"/>
      <c r="P10" s="172"/>
      <c r="Q10" s="172"/>
      <c r="R10" s="172"/>
      <c r="S10" s="172"/>
      <c r="T10" s="173"/>
    </row>
    <row r="11" spans="1:20" ht="12.75">
      <c r="A11" s="1">
        <v>7</v>
      </c>
      <c r="B11" s="11">
        <v>42330</v>
      </c>
      <c r="C11" s="13">
        <v>42331</v>
      </c>
      <c r="D11" s="13">
        <v>42332</v>
      </c>
      <c r="E11" s="14">
        <v>42333</v>
      </c>
      <c r="F11" s="13">
        <v>42334</v>
      </c>
      <c r="G11" s="14">
        <v>42335</v>
      </c>
      <c r="H11" s="64">
        <v>42336</v>
      </c>
      <c r="J11" s="174" t="s">
        <v>54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6"/>
    </row>
    <row r="12" spans="1:20" ht="12.75">
      <c r="A12" s="1">
        <v>8</v>
      </c>
      <c r="B12" s="11">
        <v>42337</v>
      </c>
      <c r="C12" s="13">
        <v>42338</v>
      </c>
      <c r="D12" s="13">
        <v>42339</v>
      </c>
      <c r="E12" s="14">
        <v>42340</v>
      </c>
      <c r="F12" s="13">
        <v>42341</v>
      </c>
      <c r="G12" s="71">
        <v>42342</v>
      </c>
      <c r="H12" s="77">
        <v>42343</v>
      </c>
      <c r="J12" s="177" t="s">
        <v>8</v>
      </c>
      <c r="K12" s="178"/>
      <c r="L12" s="178"/>
      <c r="M12" s="178"/>
      <c r="N12" s="178"/>
      <c r="O12" s="178"/>
      <c r="P12" s="178"/>
      <c r="Q12" s="178"/>
      <c r="R12" s="178"/>
      <c r="S12" s="178"/>
      <c r="T12" s="179"/>
    </row>
    <row r="13" spans="2:20" ht="12.75">
      <c r="B13" s="74">
        <v>42344</v>
      </c>
      <c r="C13" s="73">
        <v>42345</v>
      </c>
      <c r="D13" s="75">
        <v>42346</v>
      </c>
      <c r="E13" s="97">
        <v>42347</v>
      </c>
      <c r="F13" s="73">
        <v>42348</v>
      </c>
      <c r="G13" s="76">
        <v>42349</v>
      </c>
      <c r="H13" s="77">
        <v>42350</v>
      </c>
      <c r="J13" s="180" t="s">
        <v>28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2"/>
    </row>
    <row r="14" spans="2:20" ht="12.75">
      <c r="B14" s="74">
        <v>42351</v>
      </c>
      <c r="C14" s="73">
        <v>42352</v>
      </c>
      <c r="D14" s="73">
        <v>42353</v>
      </c>
      <c r="E14" s="73">
        <v>42354</v>
      </c>
      <c r="F14" s="73">
        <v>42355</v>
      </c>
      <c r="G14" s="73">
        <v>42356</v>
      </c>
      <c r="H14" s="64">
        <v>42357</v>
      </c>
      <c r="J14" s="183" t="s">
        <v>13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5"/>
    </row>
    <row r="15" spans="2:8" ht="12.75">
      <c r="B15" s="74">
        <v>42358</v>
      </c>
      <c r="C15" s="73">
        <v>42359</v>
      </c>
      <c r="D15" s="73">
        <v>42360</v>
      </c>
      <c r="E15" s="68">
        <v>42361</v>
      </c>
      <c r="F15" s="68">
        <v>42362</v>
      </c>
      <c r="G15" s="68">
        <v>42363</v>
      </c>
      <c r="H15" s="70">
        <v>42364</v>
      </c>
    </row>
    <row r="16" spans="2:8" ht="14.25" customHeight="1">
      <c r="B16" s="67">
        <v>42365</v>
      </c>
      <c r="C16" s="68">
        <v>42366</v>
      </c>
      <c r="D16" s="68">
        <v>42367</v>
      </c>
      <c r="E16" s="68">
        <v>42368</v>
      </c>
      <c r="F16" s="68">
        <v>42369</v>
      </c>
      <c r="G16" s="68">
        <v>42370</v>
      </c>
      <c r="H16" s="70">
        <v>42371</v>
      </c>
    </row>
    <row r="17" spans="2:20" ht="12.75">
      <c r="B17" s="67">
        <v>42372</v>
      </c>
      <c r="C17" s="68">
        <v>42373</v>
      </c>
      <c r="D17" s="68">
        <v>42374</v>
      </c>
      <c r="E17" s="68">
        <v>42375</v>
      </c>
      <c r="F17" s="68">
        <v>42376</v>
      </c>
      <c r="G17" s="68">
        <v>42377</v>
      </c>
      <c r="H17" s="70">
        <v>42378</v>
      </c>
      <c r="J17" s="168" t="s">
        <v>177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70"/>
    </row>
    <row r="18" spans="2:20" ht="13.5" customHeight="1">
      <c r="B18" s="67">
        <v>42379</v>
      </c>
      <c r="C18" s="68">
        <v>42380</v>
      </c>
      <c r="D18" s="68">
        <v>42381</v>
      </c>
      <c r="E18" s="68">
        <v>42382</v>
      </c>
      <c r="F18" s="68">
        <v>42383</v>
      </c>
      <c r="G18" s="68">
        <v>42384</v>
      </c>
      <c r="H18" s="70">
        <v>42385</v>
      </c>
      <c r="J18" s="84" t="s">
        <v>14</v>
      </c>
      <c r="K18" s="15"/>
      <c r="L18" s="16"/>
      <c r="M18" s="15"/>
      <c r="N18" s="15"/>
      <c r="O18" s="15"/>
      <c r="P18" s="15"/>
      <c r="Q18" s="15"/>
      <c r="R18" s="15"/>
      <c r="S18" s="15"/>
      <c r="T18" s="85"/>
    </row>
    <row r="19" spans="1:20" ht="12.75">
      <c r="A19" s="1">
        <v>10</v>
      </c>
      <c r="B19" s="11">
        <v>42386</v>
      </c>
      <c r="C19" s="13">
        <v>42387</v>
      </c>
      <c r="D19" s="13">
        <v>42388</v>
      </c>
      <c r="E19" s="14">
        <v>42389</v>
      </c>
      <c r="F19" s="13">
        <v>42390</v>
      </c>
      <c r="G19" s="14">
        <v>42391</v>
      </c>
      <c r="H19" s="64">
        <v>42392</v>
      </c>
      <c r="J19" s="165" t="s">
        <v>176</v>
      </c>
      <c r="K19" s="166"/>
      <c r="L19" s="166"/>
      <c r="M19" s="166"/>
      <c r="N19" s="166"/>
      <c r="O19" s="166"/>
      <c r="P19" s="166"/>
      <c r="Q19" s="166"/>
      <c r="R19" s="166"/>
      <c r="S19" s="166"/>
      <c r="T19" s="167"/>
    </row>
    <row r="20" spans="1:20" ht="12.75">
      <c r="A20" s="1">
        <v>11</v>
      </c>
      <c r="B20" s="11">
        <v>42393</v>
      </c>
      <c r="C20" s="13">
        <v>42394</v>
      </c>
      <c r="D20" s="13">
        <v>42395</v>
      </c>
      <c r="E20" s="14">
        <v>42396</v>
      </c>
      <c r="F20" s="13">
        <v>42397</v>
      </c>
      <c r="G20" s="14">
        <v>42398</v>
      </c>
      <c r="H20" s="64">
        <v>42399</v>
      </c>
      <c r="J20" s="165"/>
      <c r="K20" s="166"/>
      <c r="L20" s="166"/>
      <c r="M20" s="166"/>
      <c r="N20" s="166"/>
      <c r="O20" s="166"/>
      <c r="P20" s="166"/>
      <c r="Q20" s="166"/>
      <c r="R20" s="166"/>
      <c r="S20" s="166"/>
      <c r="T20" s="167"/>
    </row>
    <row r="21" spans="1:20" ht="12.75">
      <c r="A21" s="1">
        <v>12</v>
      </c>
      <c r="B21" s="11">
        <v>42400</v>
      </c>
      <c r="C21" s="13">
        <v>42401</v>
      </c>
      <c r="D21" s="13">
        <v>42402</v>
      </c>
      <c r="E21" s="14">
        <v>42403</v>
      </c>
      <c r="F21" s="13">
        <v>42404</v>
      </c>
      <c r="G21" s="14">
        <v>42405</v>
      </c>
      <c r="H21" s="70">
        <v>42406</v>
      </c>
      <c r="J21" s="159" t="s">
        <v>15</v>
      </c>
      <c r="K21" s="160"/>
      <c r="L21" s="160"/>
      <c r="M21" s="160"/>
      <c r="N21" s="160"/>
      <c r="O21" s="160"/>
      <c r="P21" s="160"/>
      <c r="Q21" s="160"/>
      <c r="R21" s="160"/>
      <c r="S21" s="160"/>
      <c r="T21" s="161"/>
    </row>
    <row r="22" spans="1:20" ht="12.75">
      <c r="A22" s="1">
        <v>13</v>
      </c>
      <c r="B22" s="67">
        <v>42407</v>
      </c>
      <c r="C22" s="68">
        <v>42408</v>
      </c>
      <c r="D22" s="68">
        <v>42409</v>
      </c>
      <c r="E22" s="68">
        <v>42410</v>
      </c>
      <c r="F22" s="13">
        <v>42411</v>
      </c>
      <c r="G22" s="14">
        <v>42412</v>
      </c>
      <c r="H22" s="64">
        <v>42413</v>
      </c>
      <c r="J22" s="162"/>
      <c r="K22" s="163"/>
      <c r="L22" s="163"/>
      <c r="M22" s="163"/>
      <c r="N22" s="163"/>
      <c r="O22" s="163"/>
      <c r="P22" s="163"/>
      <c r="Q22" s="163"/>
      <c r="R22" s="163"/>
      <c r="S22" s="163"/>
      <c r="T22" s="164"/>
    </row>
    <row r="23" spans="1:8" ht="12.75">
      <c r="A23" s="1">
        <v>14</v>
      </c>
      <c r="B23" s="11">
        <v>42414</v>
      </c>
      <c r="C23" s="13">
        <v>42415</v>
      </c>
      <c r="D23" s="13">
        <v>42416</v>
      </c>
      <c r="E23" s="14">
        <v>42417</v>
      </c>
      <c r="F23" s="13">
        <v>42418</v>
      </c>
      <c r="G23" s="14">
        <v>42419</v>
      </c>
      <c r="H23" s="96">
        <v>42420</v>
      </c>
    </row>
    <row r="24" spans="1:8" ht="12.75">
      <c r="A24" s="1">
        <v>15</v>
      </c>
      <c r="B24" s="11">
        <v>42421</v>
      </c>
      <c r="C24" s="13">
        <v>42422</v>
      </c>
      <c r="D24" s="13">
        <v>42423</v>
      </c>
      <c r="E24" s="14">
        <v>42424</v>
      </c>
      <c r="F24" s="13">
        <v>42425</v>
      </c>
      <c r="G24" s="14">
        <v>42426</v>
      </c>
      <c r="H24" s="64">
        <v>42427</v>
      </c>
    </row>
    <row r="25" spans="1:8" ht="12.75">
      <c r="A25" s="1">
        <v>16</v>
      </c>
      <c r="B25" s="11">
        <v>42428</v>
      </c>
      <c r="C25" s="13">
        <v>42429</v>
      </c>
      <c r="D25" s="13">
        <v>42430</v>
      </c>
      <c r="E25" s="14">
        <v>42431</v>
      </c>
      <c r="F25" s="13">
        <v>42432</v>
      </c>
      <c r="G25" s="14">
        <v>42433</v>
      </c>
      <c r="H25" s="98">
        <v>42434</v>
      </c>
    </row>
    <row r="26" spans="1:8" ht="12.75">
      <c r="A26" s="1">
        <v>17</v>
      </c>
      <c r="B26" s="11">
        <v>42435</v>
      </c>
      <c r="C26" s="13">
        <v>42436</v>
      </c>
      <c r="D26" s="13">
        <v>42437</v>
      </c>
      <c r="E26" s="14">
        <v>42438</v>
      </c>
      <c r="F26" s="13">
        <v>42439</v>
      </c>
      <c r="G26" s="71">
        <v>42440</v>
      </c>
      <c r="H26" s="64">
        <v>42441</v>
      </c>
    </row>
    <row r="27" spans="1:8" ht="12.75">
      <c r="A27" s="1" t="s">
        <v>27</v>
      </c>
      <c r="B27" s="11">
        <v>42442</v>
      </c>
      <c r="C27" s="14">
        <v>42443</v>
      </c>
      <c r="D27" s="14">
        <v>42444</v>
      </c>
      <c r="E27" s="14">
        <v>42445</v>
      </c>
      <c r="F27" s="14">
        <v>42446</v>
      </c>
      <c r="G27" s="72">
        <v>42447</v>
      </c>
      <c r="H27" s="64">
        <v>42448</v>
      </c>
    </row>
    <row r="28" spans="2:8" ht="12.75">
      <c r="B28" s="11">
        <v>42449</v>
      </c>
      <c r="C28" s="13">
        <v>42450</v>
      </c>
      <c r="D28" s="13">
        <v>42451</v>
      </c>
      <c r="E28" s="72">
        <v>42452</v>
      </c>
      <c r="F28" s="83">
        <v>42453</v>
      </c>
      <c r="G28" s="82">
        <v>42454</v>
      </c>
      <c r="H28" s="64">
        <v>42455</v>
      </c>
    </row>
    <row r="29" spans="2:8" ht="12.75">
      <c r="B29" s="11">
        <v>42456</v>
      </c>
      <c r="C29" s="13">
        <v>42457</v>
      </c>
      <c r="D29" s="13">
        <v>42458</v>
      </c>
      <c r="E29" s="13">
        <v>42459</v>
      </c>
      <c r="F29" s="81">
        <v>42460</v>
      </c>
      <c r="G29" s="13">
        <v>42461</v>
      </c>
      <c r="H29" s="64">
        <v>42462</v>
      </c>
    </row>
    <row r="30" spans="2:8" ht="12.75">
      <c r="B30" s="11">
        <v>42463</v>
      </c>
      <c r="C30" s="13">
        <v>42464</v>
      </c>
      <c r="D30" s="13">
        <v>42465</v>
      </c>
      <c r="E30" s="13">
        <v>42466</v>
      </c>
      <c r="F30" s="13">
        <v>42467</v>
      </c>
      <c r="G30" s="13">
        <v>42468</v>
      </c>
      <c r="H30" s="64">
        <v>42469</v>
      </c>
    </row>
    <row r="31" spans="2:8" ht="12.75">
      <c r="B31" s="11">
        <v>42470</v>
      </c>
      <c r="C31" s="69">
        <v>42471</v>
      </c>
      <c r="D31" s="13">
        <v>42472</v>
      </c>
      <c r="E31" s="13">
        <v>42473</v>
      </c>
      <c r="F31" s="13">
        <v>42474</v>
      </c>
      <c r="G31" s="13">
        <v>42475</v>
      </c>
      <c r="H31" s="64">
        <v>42476</v>
      </c>
    </row>
    <row r="32" spans="2:8" ht="12.75">
      <c r="B32" s="11">
        <v>42477</v>
      </c>
      <c r="C32" s="13">
        <v>42478</v>
      </c>
      <c r="D32" s="13">
        <v>42479</v>
      </c>
      <c r="E32" s="13">
        <v>42480</v>
      </c>
      <c r="F32" s="13">
        <v>42481</v>
      </c>
      <c r="G32" s="13">
        <v>42482</v>
      </c>
      <c r="H32" s="64">
        <v>42483</v>
      </c>
    </row>
    <row r="33" spans="2:8" ht="12.75">
      <c r="B33" s="11">
        <v>42484</v>
      </c>
      <c r="C33" s="13">
        <v>42485</v>
      </c>
      <c r="D33" s="13">
        <v>42486</v>
      </c>
      <c r="E33" s="13">
        <v>42487</v>
      </c>
      <c r="F33" s="13">
        <v>42488</v>
      </c>
      <c r="G33" s="13">
        <v>42489</v>
      </c>
      <c r="H33" s="64">
        <v>42490</v>
      </c>
    </row>
    <row r="34" spans="2:8" ht="12.75">
      <c r="B34" s="11">
        <v>42491</v>
      </c>
      <c r="C34" s="13">
        <v>42492</v>
      </c>
      <c r="D34" s="13">
        <v>42493</v>
      </c>
      <c r="E34" s="13">
        <v>42494</v>
      </c>
      <c r="F34" s="13">
        <v>42495</v>
      </c>
      <c r="G34" s="13">
        <v>42496</v>
      </c>
      <c r="H34" s="64">
        <v>42497</v>
      </c>
    </row>
    <row r="35" spans="2:8" ht="13.5">
      <c r="B35" s="11">
        <v>42498</v>
      </c>
      <c r="C35" s="13">
        <v>42499</v>
      </c>
      <c r="D35" s="13">
        <v>42500</v>
      </c>
      <c r="E35" s="13">
        <v>42501</v>
      </c>
      <c r="F35" s="13">
        <v>42502</v>
      </c>
      <c r="G35" s="13">
        <v>42503</v>
      </c>
      <c r="H35" s="64">
        <v>42504</v>
      </c>
    </row>
    <row r="36" spans="2:8" ht="13.5">
      <c r="B36" s="11">
        <v>42505</v>
      </c>
      <c r="C36" s="13">
        <v>42506</v>
      </c>
      <c r="D36" s="13">
        <v>42507</v>
      </c>
      <c r="E36" s="13">
        <v>42508</v>
      </c>
      <c r="F36" s="13">
        <v>42509</v>
      </c>
      <c r="G36" s="13">
        <v>42510</v>
      </c>
      <c r="H36" s="64">
        <v>42511</v>
      </c>
    </row>
    <row r="37" spans="2:8" ht="13.5">
      <c r="B37" s="11">
        <v>42512</v>
      </c>
      <c r="C37" s="13">
        <v>42513</v>
      </c>
      <c r="D37" s="13">
        <v>42514</v>
      </c>
      <c r="E37" s="13">
        <v>42515</v>
      </c>
      <c r="F37" s="13">
        <v>42516</v>
      </c>
      <c r="G37" s="13">
        <v>42517</v>
      </c>
      <c r="H37" s="64">
        <v>42518</v>
      </c>
    </row>
    <row r="38" spans="2:8" ht="13.5">
      <c r="B38" s="11">
        <v>42519</v>
      </c>
      <c r="C38" s="13">
        <v>42520</v>
      </c>
      <c r="D38" s="13">
        <v>42521</v>
      </c>
      <c r="E38" s="13">
        <v>42522</v>
      </c>
      <c r="F38" s="13">
        <v>42523</v>
      </c>
      <c r="G38" s="13">
        <v>42524</v>
      </c>
      <c r="H38" s="64">
        <v>42525</v>
      </c>
    </row>
    <row r="39" spans="2:8" ht="13.5">
      <c r="B39" s="11">
        <v>42526</v>
      </c>
      <c r="C39" s="13">
        <v>42527</v>
      </c>
      <c r="D39" s="13">
        <v>42528</v>
      </c>
      <c r="E39" s="13">
        <v>42529</v>
      </c>
      <c r="F39" s="13">
        <v>42530</v>
      </c>
      <c r="G39" s="13">
        <v>42531</v>
      </c>
      <c r="H39" s="64">
        <v>42532</v>
      </c>
    </row>
    <row r="40" spans="2:8" ht="13.5">
      <c r="B40" s="11">
        <v>42533</v>
      </c>
      <c r="C40" s="13">
        <v>42534</v>
      </c>
      <c r="D40" s="13">
        <v>42535</v>
      </c>
      <c r="E40" s="13">
        <v>42536</v>
      </c>
      <c r="F40" s="13">
        <v>42537</v>
      </c>
      <c r="G40" s="13">
        <v>42538</v>
      </c>
      <c r="H40" s="64">
        <v>42539</v>
      </c>
    </row>
    <row r="41" spans="2:8" ht="13.5">
      <c r="B41" s="11">
        <v>42540</v>
      </c>
      <c r="C41" s="13">
        <v>42541</v>
      </c>
      <c r="D41" s="13">
        <v>42542</v>
      </c>
      <c r="E41" s="13">
        <v>42543</v>
      </c>
      <c r="F41" s="13">
        <v>42544</v>
      </c>
      <c r="G41" s="13">
        <v>42545</v>
      </c>
      <c r="H41" s="64">
        <v>42546</v>
      </c>
    </row>
    <row r="42" spans="2:8" ht="13.5">
      <c r="B42" s="11">
        <v>42547</v>
      </c>
      <c r="C42" s="13">
        <v>42548</v>
      </c>
      <c r="D42" s="13">
        <v>42549</v>
      </c>
      <c r="E42" s="13">
        <v>42550</v>
      </c>
      <c r="F42" s="13">
        <v>42551</v>
      </c>
      <c r="G42" s="13">
        <v>42552</v>
      </c>
      <c r="H42" s="64">
        <v>42553</v>
      </c>
    </row>
    <row r="43" spans="2:8" ht="13.5">
      <c r="B43" s="11">
        <v>42554</v>
      </c>
      <c r="C43" s="13">
        <v>42555</v>
      </c>
      <c r="D43" s="13">
        <v>42556</v>
      </c>
      <c r="E43" s="13">
        <v>42557</v>
      </c>
      <c r="F43" s="13">
        <v>42558</v>
      </c>
      <c r="G43" s="13">
        <v>42559</v>
      </c>
      <c r="H43" s="64">
        <v>42560</v>
      </c>
    </row>
    <row r="44" spans="2:8" ht="13.5">
      <c r="B44" s="11">
        <v>42561</v>
      </c>
      <c r="C44" s="13">
        <v>42562</v>
      </c>
      <c r="D44" s="13">
        <v>42563</v>
      </c>
      <c r="E44" s="13">
        <v>42564</v>
      </c>
      <c r="F44" s="13">
        <v>42565</v>
      </c>
      <c r="G44" s="13">
        <v>42566</v>
      </c>
      <c r="H44" s="64">
        <v>42567</v>
      </c>
    </row>
    <row r="45" spans="2:8" ht="13.5">
      <c r="B45" s="11">
        <v>42568</v>
      </c>
      <c r="C45" s="13">
        <v>42569</v>
      </c>
      <c r="D45" s="13">
        <v>42570</v>
      </c>
      <c r="E45" s="13">
        <v>42571</v>
      </c>
      <c r="F45" s="13">
        <v>42572</v>
      </c>
      <c r="G45" s="13">
        <v>42573</v>
      </c>
      <c r="H45" s="64">
        <v>42574</v>
      </c>
    </row>
    <row r="46" spans="2:8" ht="13.5">
      <c r="B46" s="11">
        <v>42575</v>
      </c>
      <c r="C46" s="13">
        <v>42576</v>
      </c>
      <c r="D46" s="13">
        <v>42577</v>
      </c>
      <c r="E46" s="13">
        <v>42578</v>
      </c>
      <c r="F46" s="13">
        <v>42579</v>
      </c>
      <c r="G46" s="13">
        <v>42580</v>
      </c>
      <c r="H46" s="64">
        <v>42581</v>
      </c>
    </row>
    <row r="47" spans="2:8" ht="13.5">
      <c r="B47" s="11">
        <v>42582</v>
      </c>
      <c r="C47" s="13">
        <v>42583</v>
      </c>
      <c r="D47" s="13">
        <v>42584</v>
      </c>
      <c r="E47" s="13">
        <v>42585</v>
      </c>
      <c r="F47" s="13">
        <v>42586</v>
      </c>
      <c r="G47" s="13">
        <v>42587</v>
      </c>
      <c r="H47" s="64">
        <v>42588</v>
      </c>
    </row>
    <row r="48" spans="2:8" ht="13.5">
      <c r="B48" s="11">
        <v>42589</v>
      </c>
      <c r="C48" s="13">
        <v>42590</v>
      </c>
      <c r="D48" s="13">
        <v>42591</v>
      </c>
      <c r="E48" s="13">
        <v>42592</v>
      </c>
      <c r="F48" s="13">
        <v>42593</v>
      </c>
      <c r="G48" s="13">
        <v>42594</v>
      </c>
      <c r="H48" s="64">
        <v>42595</v>
      </c>
    </row>
    <row r="49" spans="2:8" ht="13.5">
      <c r="B49" s="11">
        <v>42596</v>
      </c>
      <c r="C49" s="13">
        <v>42597</v>
      </c>
      <c r="D49" s="13">
        <v>42598</v>
      </c>
      <c r="E49" s="13">
        <v>42599</v>
      </c>
      <c r="F49" s="13">
        <v>42600</v>
      </c>
      <c r="G49" s="13">
        <v>42601</v>
      </c>
      <c r="H49" s="64">
        <v>42602</v>
      </c>
    </row>
    <row r="50" spans="2:8" ht="13.5">
      <c r="B50" s="11">
        <v>42603</v>
      </c>
      <c r="C50" s="13">
        <v>42604</v>
      </c>
      <c r="D50" s="13">
        <v>42605</v>
      </c>
      <c r="E50" s="13">
        <v>42606</v>
      </c>
      <c r="F50" s="13">
        <v>42607</v>
      </c>
      <c r="G50" s="13">
        <v>42608</v>
      </c>
      <c r="H50" s="64">
        <v>42609</v>
      </c>
    </row>
    <row r="51" spans="2:8" ht="13.5">
      <c r="B51" s="11">
        <v>42610</v>
      </c>
      <c r="C51" s="13">
        <v>42611</v>
      </c>
      <c r="D51" s="13">
        <v>42612</v>
      </c>
      <c r="E51" s="13">
        <v>42613</v>
      </c>
      <c r="F51" s="13">
        <v>42614</v>
      </c>
      <c r="G51" s="13">
        <v>42615</v>
      </c>
      <c r="H51" s="64">
        <v>42616</v>
      </c>
    </row>
    <row r="52" spans="2:8" ht="13.5">
      <c r="B52" s="11">
        <v>42617</v>
      </c>
      <c r="C52" s="13">
        <v>42618</v>
      </c>
      <c r="D52" s="13">
        <v>42619</v>
      </c>
      <c r="E52" s="13">
        <v>42620</v>
      </c>
      <c r="F52" s="13">
        <v>42621</v>
      </c>
      <c r="G52" s="13">
        <v>42622</v>
      </c>
      <c r="H52" s="64">
        <v>42623</v>
      </c>
    </row>
    <row r="53" spans="2:8" ht="13.5">
      <c r="B53" s="11">
        <v>42624</v>
      </c>
      <c r="C53" s="13">
        <v>42625</v>
      </c>
      <c r="D53" s="13">
        <v>42626</v>
      </c>
      <c r="E53" s="13">
        <v>42627</v>
      </c>
      <c r="F53" s="13">
        <v>42628</v>
      </c>
      <c r="G53" s="13">
        <v>42629</v>
      </c>
      <c r="H53" s="64">
        <v>42630</v>
      </c>
    </row>
    <row r="54" spans="2:8" ht="13.5">
      <c r="B54" s="11">
        <v>42631</v>
      </c>
      <c r="C54" s="13">
        <v>42632</v>
      </c>
      <c r="D54" s="13">
        <v>42633</v>
      </c>
      <c r="E54" s="13">
        <v>42634</v>
      </c>
      <c r="F54" s="13">
        <v>42635</v>
      </c>
      <c r="G54" s="13">
        <v>42636</v>
      </c>
      <c r="H54" s="64">
        <v>42637</v>
      </c>
    </row>
    <row r="55" spans="2:8" ht="13.5">
      <c r="B55" s="11">
        <v>42638</v>
      </c>
      <c r="C55" s="13">
        <v>42639</v>
      </c>
      <c r="D55" s="13">
        <v>42640</v>
      </c>
      <c r="E55" s="13">
        <v>42641</v>
      </c>
      <c r="F55" s="13">
        <v>42642</v>
      </c>
      <c r="G55" s="13">
        <v>42643</v>
      </c>
      <c r="H55" s="64">
        <v>42644</v>
      </c>
    </row>
    <row r="56" spans="2:8" ht="13.5">
      <c r="B56" s="11">
        <v>42645</v>
      </c>
      <c r="C56" s="13">
        <v>42646</v>
      </c>
      <c r="D56" s="13">
        <v>42647</v>
      </c>
      <c r="E56" s="13">
        <v>42648</v>
      </c>
      <c r="F56" s="13">
        <v>42649</v>
      </c>
      <c r="G56" s="13">
        <v>42650</v>
      </c>
      <c r="H56" s="64">
        <v>42651</v>
      </c>
    </row>
    <row r="57" spans="2:8" ht="13.5">
      <c r="B57" s="11">
        <v>42652</v>
      </c>
      <c r="C57" s="13">
        <v>42653</v>
      </c>
      <c r="D57" s="13">
        <v>42654</v>
      </c>
      <c r="E57" s="13">
        <v>42655</v>
      </c>
      <c r="F57" s="13">
        <v>42656</v>
      </c>
      <c r="G57" s="13">
        <v>42657</v>
      </c>
      <c r="H57" s="64">
        <v>42658</v>
      </c>
    </row>
    <row r="58" spans="2:8" ht="13.5">
      <c r="B58" s="11">
        <v>42659</v>
      </c>
      <c r="C58" s="13">
        <v>42660</v>
      </c>
      <c r="D58" s="13">
        <v>42661</v>
      </c>
      <c r="E58" s="13">
        <v>42662</v>
      </c>
      <c r="F58" s="13">
        <v>42663</v>
      </c>
      <c r="G58" s="13">
        <v>42664</v>
      </c>
      <c r="H58" s="64">
        <v>42665</v>
      </c>
    </row>
    <row r="59" spans="2:8" ht="13.5">
      <c r="B59" s="11">
        <v>42666</v>
      </c>
      <c r="C59" s="13">
        <v>42667</v>
      </c>
      <c r="D59" s="13">
        <v>42668</v>
      </c>
      <c r="E59" s="13">
        <v>42669</v>
      </c>
      <c r="F59" s="13">
        <v>42670</v>
      </c>
      <c r="G59" s="13">
        <v>42671</v>
      </c>
      <c r="H59" s="64">
        <v>42672</v>
      </c>
    </row>
    <row r="60" spans="2:8" ht="13.5">
      <c r="B60" s="11">
        <v>42673</v>
      </c>
      <c r="C60" s="13">
        <v>42674</v>
      </c>
      <c r="D60" s="13">
        <v>42675</v>
      </c>
      <c r="E60" s="13">
        <v>42676</v>
      </c>
      <c r="F60" s="13">
        <v>42677</v>
      </c>
      <c r="G60" s="13">
        <v>42678</v>
      </c>
      <c r="H60" s="64">
        <v>42679</v>
      </c>
    </row>
    <row r="61" spans="2:8" ht="13.5">
      <c r="B61" s="11">
        <v>42680</v>
      </c>
      <c r="C61" s="13">
        <v>42681</v>
      </c>
      <c r="D61" s="13">
        <v>42682</v>
      </c>
      <c r="E61" s="13">
        <v>42683</v>
      </c>
      <c r="F61" s="13">
        <v>42684</v>
      </c>
      <c r="G61" s="13">
        <v>42685</v>
      </c>
      <c r="H61" s="64">
        <v>42686</v>
      </c>
    </row>
    <row r="62" spans="2:8" ht="13.5">
      <c r="B62" s="11">
        <v>42687</v>
      </c>
      <c r="C62" s="13">
        <v>42688</v>
      </c>
      <c r="D62" s="13">
        <v>42689</v>
      </c>
      <c r="E62" s="13">
        <v>42690</v>
      </c>
      <c r="F62" s="13">
        <v>42691</v>
      </c>
      <c r="G62" s="13">
        <v>42692</v>
      </c>
      <c r="H62" s="64">
        <v>42693</v>
      </c>
    </row>
    <row r="63" spans="2:8" ht="13.5">
      <c r="B63" s="11">
        <v>42694</v>
      </c>
      <c r="C63" s="13">
        <v>42695</v>
      </c>
      <c r="D63" s="13">
        <v>42696</v>
      </c>
      <c r="E63" s="13">
        <v>42697</v>
      </c>
      <c r="F63" s="13">
        <v>42698</v>
      </c>
      <c r="G63" s="13">
        <v>42699</v>
      </c>
      <c r="H63" s="64">
        <v>42700</v>
      </c>
    </row>
    <row r="64" spans="2:8" ht="13.5">
      <c r="B64" s="11">
        <v>42701</v>
      </c>
      <c r="C64" s="13">
        <v>42702</v>
      </c>
      <c r="D64" s="13">
        <v>42703</v>
      </c>
      <c r="E64" s="13">
        <v>42704</v>
      </c>
      <c r="F64" s="13">
        <v>42705</v>
      </c>
      <c r="G64" s="13">
        <v>42706</v>
      </c>
      <c r="H64" s="64">
        <v>42707</v>
      </c>
    </row>
    <row r="65" spans="2:8" ht="13.5">
      <c r="B65" s="11">
        <v>42708</v>
      </c>
      <c r="C65" s="13">
        <v>42709</v>
      </c>
      <c r="D65" s="13">
        <v>42710</v>
      </c>
      <c r="E65" s="13">
        <v>42711</v>
      </c>
      <c r="F65" s="13">
        <v>42712</v>
      </c>
      <c r="G65" s="13">
        <v>42713</v>
      </c>
      <c r="H65" s="64">
        <v>42714</v>
      </c>
    </row>
    <row r="66" spans="2:8" ht="13.5">
      <c r="B66" s="11">
        <v>42715</v>
      </c>
      <c r="C66" s="13">
        <v>42716</v>
      </c>
      <c r="D66" s="13">
        <v>42717</v>
      </c>
      <c r="E66" s="13">
        <v>42718</v>
      </c>
      <c r="F66" s="13">
        <v>42719</v>
      </c>
      <c r="G66" s="13">
        <v>42720</v>
      </c>
      <c r="H66" s="64">
        <v>42721</v>
      </c>
    </row>
    <row r="67" spans="2:8" ht="13.5">
      <c r="B67" s="11">
        <v>42722</v>
      </c>
      <c r="C67" s="13">
        <v>42723</v>
      </c>
      <c r="D67" s="13">
        <v>42724</v>
      </c>
      <c r="E67" s="13">
        <v>42725</v>
      </c>
      <c r="F67" s="13">
        <v>42726</v>
      </c>
      <c r="G67" s="13">
        <v>42727</v>
      </c>
      <c r="H67" s="64">
        <v>42728</v>
      </c>
    </row>
    <row r="68" spans="2:8" ht="13.5">
      <c r="B68" s="11">
        <v>42729</v>
      </c>
      <c r="C68" s="13">
        <v>42730</v>
      </c>
      <c r="D68" s="13">
        <v>42731</v>
      </c>
      <c r="E68" s="13">
        <v>42732</v>
      </c>
      <c r="F68" s="13">
        <v>42733</v>
      </c>
      <c r="G68" s="13">
        <v>42734</v>
      </c>
      <c r="H68" s="64">
        <v>42735</v>
      </c>
    </row>
    <row r="69" spans="2:8" ht="13.5">
      <c r="B69" s="11">
        <v>42736</v>
      </c>
      <c r="C69" s="13">
        <v>42737</v>
      </c>
      <c r="D69" s="13">
        <v>42738</v>
      </c>
      <c r="E69" s="13">
        <v>42739</v>
      </c>
      <c r="F69" s="13">
        <v>42740</v>
      </c>
      <c r="G69" s="13">
        <v>42741</v>
      </c>
      <c r="H69" s="64">
        <v>42742</v>
      </c>
    </row>
    <row r="70" spans="2:8" ht="13.5">
      <c r="B70" s="11">
        <v>42743</v>
      </c>
      <c r="C70" s="13">
        <v>42744</v>
      </c>
      <c r="D70" s="13">
        <v>42745</v>
      </c>
      <c r="E70" s="13">
        <v>42746</v>
      </c>
      <c r="F70" s="13">
        <v>42747</v>
      </c>
      <c r="G70" s="13">
        <v>42748</v>
      </c>
      <c r="H70" s="64">
        <v>42749</v>
      </c>
    </row>
    <row r="71" spans="2:8" ht="13.5">
      <c r="B71" s="11">
        <v>42750</v>
      </c>
      <c r="C71" s="13">
        <v>42751</v>
      </c>
      <c r="D71" s="13">
        <v>42752</v>
      </c>
      <c r="E71" s="13">
        <v>42753</v>
      </c>
      <c r="F71" s="13">
        <v>42754</v>
      </c>
      <c r="G71" s="13">
        <v>42755</v>
      </c>
      <c r="H71" s="64">
        <v>42756</v>
      </c>
    </row>
    <row r="72" spans="2:8" ht="13.5">
      <c r="B72" s="11">
        <v>42757</v>
      </c>
      <c r="C72" s="13">
        <v>42758</v>
      </c>
      <c r="D72" s="13">
        <v>42759</v>
      </c>
      <c r="E72" s="13">
        <v>42760</v>
      </c>
      <c r="F72" s="13">
        <v>42761</v>
      </c>
      <c r="G72" s="13">
        <v>42762</v>
      </c>
      <c r="H72" s="64">
        <v>42763</v>
      </c>
    </row>
    <row r="73" spans="2:8" ht="13.5">
      <c r="B73" s="11">
        <v>42764</v>
      </c>
      <c r="C73" s="13">
        <v>42765</v>
      </c>
      <c r="D73" s="13">
        <v>42766</v>
      </c>
      <c r="E73" s="13">
        <v>42767</v>
      </c>
      <c r="F73" s="13">
        <v>42768</v>
      </c>
      <c r="G73" s="13">
        <v>42769</v>
      </c>
      <c r="H73" s="64">
        <v>42770</v>
      </c>
    </row>
    <row r="74" spans="2:8" ht="13.5">
      <c r="B74" s="11">
        <v>42771</v>
      </c>
      <c r="C74" s="13">
        <v>42772</v>
      </c>
      <c r="D74" s="13">
        <v>42773</v>
      </c>
      <c r="E74" s="13">
        <v>42774</v>
      </c>
      <c r="F74" s="13">
        <v>42775</v>
      </c>
      <c r="G74" s="13">
        <v>42776</v>
      </c>
      <c r="H74" s="64">
        <v>42777</v>
      </c>
    </row>
    <row r="75" spans="2:8" ht="13.5">
      <c r="B75" s="11">
        <v>42778</v>
      </c>
      <c r="C75" s="13">
        <v>42779</v>
      </c>
      <c r="D75" s="13">
        <v>42780</v>
      </c>
      <c r="E75" s="13">
        <v>42781</v>
      </c>
      <c r="F75" s="13">
        <v>42782</v>
      </c>
      <c r="G75" s="13">
        <v>42783</v>
      </c>
      <c r="H75" s="64">
        <v>42784</v>
      </c>
    </row>
    <row r="76" spans="2:8" ht="13.5">
      <c r="B76" s="11">
        <v>42785</v>
      </c>
      <c r="C76" s="13">
        <v>42786</v>
      </c>
      <c r="D76" s="13">
        <v>42787</v>
      </c>
      <c r="E76" s="13">
        <v>42788</v>
      </c>
      <c r="F76" s="13">
        <v>42789</v>
      </c>
      <c r="G76" s="13">
        <v>42790</v>
      </c>
      <c r="H76" s="64">
        <v>42791</v>
      </c>
    </row>
    <row r="77" spans="2:8" ht="13.5">
      <c r="B77" s="11">
        <v>42792</v>
      </c>
      <c r="C77" s="13">
        <v>42793</v>
      </c>
      <c r="D77" s="13">
        <v>42794</v>
      </c>
      <c r="E77" s="13">
        <v>42795</v>
      </c>
      <c r="F77" s="13">
        <v>42796</v>
      </c>
      <c r="G77" s="13">
        <v>42797</v>
      </c>
      <c r="H77" s="64">
        <v>42798</v>
      </c>
    </row>
    <row r="78" spans="2:8" ht="13.5">
      <c r="B78" s="11">
        <v>42799</v>
      </c>
      <c r="C78" s="13">
        <v>42800</v>
      </c>
      <c r="D78" s="13">
        <v>42801</v>
      </c>
      <c r="E78" s="13">
        <v>42802</v>
      </c>
      <c r="F78" s="13">
        <v>42803</v>
      </c>
      <c r="G78" s="13">
        <v>42804</v>
      </c>
      <c r="H78" s="64">
        <v>42805</v>
      </c>
    </row>
    <row r="79" spans="2:8" ht="13.5">
      <c r="B79" s="11">
        <v>42806</v>
      </c>
      <c r="C79" s="13">
        <v>42807</v>
      </c>
      <c r="D79" s="13">
        <v>42808</v>
      </c>
      <c r="E79" s="13">
        <v>42809</v>
      </c>
      <c r="F79" s="13">
        <v>42810</v>
      </c>
      <c r="G79" s="13">
        <v>42811</v>
      </c>
      <c r="H79" s="64">
        <v>42812</v>
      </c>
    </row>
    <row r="80" spans="2:8" ht="13.5">
      <c r="B80" s="11">
        <v>42813</v>
      </c>
      <c r="C80" s="13">
        <v>42814</v>
      </c>
      <c r="D80" s="13">
        <v>42815</v>
      </c>
      <c r="E80" s="13">
        <v>42816</v>
      </c>
      <c r="F80" s="13">
        <v>42817</v>
      </c>
      <c r="G80" s="13">
        <v>42818</v>
      </c>
      <c r="H80" s="64">
        <v>42819</v>
      </c>
    </row>
    <row r="81" spans="2:8" ht="13.5">
      <c r="B81" s="11">
        <v>42820</v>
      </c>
      <c r="C81" s="13">
        <v>42821</v>
      </c>
      <c r="D81" s="13">
        <v>42822</v>
      </c>
      <c r="E81" s="13">
        <v>42823</v>
      </c>
      <c r="F81" s="13">
        <v>42824</v>
      </c>
      <c r="G81" s="13">
        <v>42825</v>
      </c>
      <c r="H81" s="64">
        <v>42826</v>
      </c>
    </row>
    <row r="82" spans="2:8" ht="13.5">
      <c r="B82" s="11">
        <v>42827</v>
      </c>
      <c r="C82" s="13">
        <v>42828</v>
      </c>
      <c r="D82" s="13">
        <v>42829</v>
      </c>
      <c r="E82" s="13">
        <v>42830</v>
      </c>
      <c r="F82" s="13">
        <v>42831</v>
      </c>
      <c r="G82" s="13">
        <v>42832</v>
      </c>
      <c r="H82" s="64">
        <v>42833</v>
      </c>
    </row>
    <row r="83" spans="2:8" ht="13.5">
      <c r="B83" s="11">
        <v>42834</v>
      </c>
      <c r="C83" s="13">
        <v>42835</v>
      </c>
      <c r="D83" s="13">
        <v>42836</v>
      </c>
      <c r="E83" s="13">
        <v>42837</v>
      </c>
      <c r="F83" s="13">
        <v>42838</v>
      </c>
      <c r="G83" s="13">
        <v>42839</v>
      </c>
      <c r="H83" s="64">
        <v>42840</v>
      </c>
    </row>
    <row r="84" spans="2:8" ht="13.5">
      <c r="B84" s="11">
        <v>42841</v>
      </c>
      <c r="C84" s="13">
        <v>42842</v>
      </c>
      <c r="D84" s="13">
        <v>42843</v>
      </c>
      <c r="E84" s="13">
        <v>42844</v>
      </c>
      <c r="F84" s="13">
        <v>42845</v>
      </c>
      <c r="G84" s="13">
        <v>42846</v>
      </c>
      <c r="H84" s="64">
        <v>42847</v>
      </c>
    </row>
    <row r="85" spans="2:8" ht="13.5">
      <c r="B85" s="11">
        <v>42848</v>
      </c>
      <c r="C85" s="13">
        <v>42849</v>
      </c>
      <c r="D85" s="13">
        <v>42850</v>
      </c>
      <c r="E85" s="13">
        <v>42851</v>
      </c>
      <c r="F85" s="13">
        <v>42852</v>
      </c>
      <c r="G85" s="13">
        <v>42853</v>
      </c>
      <c r="H85" s="64">
        <v>42854</v>
      </c>
    </row>
    <row r="86" spans="2:8" ht="13.5">
      <c r="B86" s="11">
        <v>42855</v>
      </c>
      <c r="C86" s="13">
        <v>42856</v>
      </c>
      <c r="D86" s="13">
        <v>42857</v>
      </c>
      <c r="E86" s="13">
        <v>42858</v>
      </c>
      <c r="F86" s="13">
        <v>42859</v>
      </c>
      <c r="G86" s="13">
        <v>42860</v>
      </c>
      <c r="H86" s="64">
        <v>42861</v>
      </c>
    </row>
    <row r="87" spans="2:8" ht="13.5">
      <c r="B87" s="11">
        <v>42862</v>
      </c>
      <c r="C87" s="13">
        <v>42863</v>
      </c>
      <c r="D87" s="13">
        <v>42864</v>
      </c>
      <c r="E87" s="13">
        <v>42865</v>
      </c>
      <c r="F87" s="13">
        <v>42866</v>
      </c>
      <c r="G87" s="13">
        <v>42867</v>
      </c>
      <c r="H87" s="64">
        <v>42868</v>
      </c>
    </row>
    <row r="88" spans="2:8" ht="13.5">
      <c r="B88" s="11">
        <v>42869</v>
      </c>
      <c r="C88" s="13">
        <v>42870</v>
      </c>
      <c r="D88" s="13">
        <v>42871</v>
      </c>
      <c r="E88" s="13">
        <v>42872</v>
      </c>
      <c r="F88" s="13">
        <v>42873</v>
      </c>
      <c r="G88" s="13">
        <v>42874</v>
      </c>
      <c r="H88" s="64">
        <v>42875</v>
      </c>
    </row>
    <row r="89" spans="2:8" ht="13.5">
      <c r="B89" s="11">
        <v>42876</v>
      </c>
      <c r="C89" s="13">
        <v>42877</v>
      </c>
      <c r="D89" s="13">
        <v>42878</v>
      </c>
      <c r="E89" s="13">
        <v>42879</v>
      </c>
      <c r="F89" s="13">
        <v>42880</v>
      </c>
      <c r="G89" s="13">
        <v>42881</v>
      </c>
      <c r="H89" s="64">
        <v>42882</v>
      </c>
    </row>
    <row r="90" spans="2:8" ht="13.5">
      <c r="B90" s="11">
        <v>42883</v>
      </c>
      <c r="C90" s="13">
        <v>42884</v>
      </c>
      <c r="D90" s="13">
        <v>42885</v>
      </c>
      <c r="E90" s="13">
        <v>42886</v>
      </c>
      <c r="F90" s="13">
        <v>42887</v>
      </c>
      <c r="G90" s="13">
        <v>42888</v>
      </c>
      <c r="H90" s="64">
        <v>42889</v>
      </c>
    </row>
    <row r="91" spans="2:8" ht="13.5">
      <c r="B91" s="11">
        <v>42890</v>
      </c>
      <c r="C91" s="13">
        <v>42891</v>
      </c>
      <c r="D91" s="13">
        <v>42892</v>
      </c>
      <c r="E91" s="13">
        <v>42893</v>
      </c>
      <c r="F91" s="13">
        <v>42894</v>
      </c>
      <c r="G91" s="13">
        <v>42895</v>
      </c>
      <c r="H91" s="64">
        <v>42896</v>
      </c>
    </row>
    <row r="92" spans="2:8" ht="13.5">
      <c r="B92" s="11">
        <v>42897</v>
      </c>
      <c r="C92" s="13">
        <v>42898</v>
      </c>
      <c r="D92" s="13">
        <v>42899</v>
      </c>
      <c r="E92" s="13">
        <v>42900</v>
      </c>
      <c r="F92" s="13">
        <v>42901</v>
      </c>
      <c r="G92" s="13">
        <v>42902</v>
      </c>
      <c r="H92" s="64">
        <v>42903</v>
      </c>
    </row>
    <row r="93" spans="2:8" ht="13.5">
      <c r="B93" s="11">
        <v>42904</v>
      </c>
      <c r="C93" s="13">
        <v>42905</v>
      </c>
      <c r="D93" s="13">
        <v>42906</v>
      </c>
      <c r="E93" s="13">
        <v>42907</v>
      </c>
      <c r="F93" s="13">
        <v>42908</v>
      </c>
      <c r="G93" s="13">
        <v>42909</v>
      </c>
      <c r="H93" s="64">
        <v>42910</v>
      </c>
    </row>
    <row r="94" spans="2:8" ht="13.5">
      <c r="B94" s="11">
        <v>42911</v>
      </c>
      <c r="C94" s="13">
        <v>42912</v>
      </c>
      <c r="D94" s="13">
        <v>42913</v>
      </c>
      <c r="E94" s="13">
        <v>42914</v>
      </c>
      <c r="F94" s="13">
        <v>42915</v>
      </c>
      <c r="G94" s="13">
        <v>42916</v>
      </c>
      <c r="H94" s="64">
        <v>42917</v>
      </c>
    </row>
    <row r="95" spans="2:8" ht="13.5">
      <c r="B95" s="11">
        <v>42918</v>
      </c>
      <c r="C95" s="13">
        <v>42919</v>
      </c>
      <c r="D95" s="13">
        <v>42920</v>
      </c>
      <c r="E95" s="13">
        <v>42921</v>
      </c>
      <c r="F95" s="13">
        <v>42922</v>
      </c>
      <c r="G95" s="13">
        <v>42923</v>
      </c>
      <c r="H95" s="64">
        <v>42924</v>
      </c>
    </row>
    <row r="96" spans="2:8" ht="13.5">
      <c r="B96" s="11">
        <v>42925</v>
      </c>
      <c r="C96" s="13">
        <v>42926</v>
      </c>
      <c r="D96" s="13">
        <v>42927</v>
      </c>
      <c r="E96" s="13">
        <v>42928</v>
      </c>
      <c r="F96" s="13">
        <v>42929</v>
      </c>
      <c r="G96" s="13">
        <v>42930</v>
      </c>
      <c r="H96" s="64">
        <v>42931</v>
      </c>
    </row>
    <row r="97" spans="2:8" ht="13.5">
      <c r="B97" s="11">
        <v>42932</v>
      </c>
      <c r="C97" s="13">
        <v>42933</v>
      </c>
      <c r="D97" s="13">
        <v>42934</v>
      </c>
      <c r="E97" s="13">
        <v>42935</v>
      </c>
      <c r="F97" s="13">
        <v>42936</v>
      </c>
      <c r="G97" s="13">
        <v>42937</v>
      </c>
      <c r="H97" s="64">
        <v>42938</v>
      </c>
    </row>
    <row r="98" spans="2:8" ht="13.5">
      <c r="B98" s="11">
        <v>42939</v>
      </c>
      <c r="C98" s="13">
        <v>42940</v>
      </c>
      <c r="D98" s="13">
        <v>42941</v>
      </c>
      <c r="E98" s="13">
        <v>42942</v>
      </c>
      <c r="F98" s="13">
        <v>42943</v>
      </c>
      <c r="G98" s="13">
        <v>42944</v>
      </c>
      <c r="H98" s="64">
        <v>42945</v>
      </c>
    </row>
    <row r="99" spans="2:8" ht="13.5">
      <c r="B99" s="11">
        <v>42946</v>
      </c>
      <c r="C99" s="13">
        <v>42947</v>
      </c>
      <c r="D99" s="13">
        <v>42948</v>
      </c>
      <c r="E99" s="13">
        <v>42949</v>
      </c>
      <c r="F99" s="13">
        <v>42950</v>
      </c>
      <c r="G99" s="13">
        <v>42951</v>
      </c>
      <c r="H99" s="64">
        <v>42952</v>
      </c>
    </row>
    <row r="100" spans="2:8" ht="13.5">
      <c r="B100" s="11">
        <v>42953</v>
      </c>
      <c r="C100" s="13">
        <v>42954</v>
      </c>
      <c r="D100" s="13">
        <v>42955</v>
      </c>
      <c r="E100" s="13">
        <v>42956</v>
      </c>
      <c r="F100" s="13">
        <v>42957</v>
      </c>
      <c r="G100" s="13">
        <v>42958</v>
      </c>
      <c r="H100" s="64">
        <v>42959</v>
      </c>
    </row>
    <row r="101" spans="2:8" ht="13.5">
      <c r="B101" s="11">
        <v>42960</v>
      </c>
      <c r="C101" s="13">
        <v>42961</v>
      </c>
      <c r="D101" s="13">
        <v>42962</v>
      </c>
      <c r="E101" s="13">
        <v>42963</v>
      </c>
      <c r="F101" s="13">
        <v>42964</v>
      </c>
      <c r="G101" s="13">
        <v>42965</v>
      </c>
      <c r="H101" s="64">
        <v>42966</v>
      </c>
    </row>
    <row r="102" spans="2:8" ht="13.5">
      <c r="B102" s="11">
        <v>42967</v>
      </c>
      <c r="C102" s="13">
        <v>42968</v>
      </c>
      <c r="D102" s="13">
        <v>42969</v>
      </c>
      <c r="E102" s="13">
        <v>42970</v>
      </c>
      <c r="F102" s="13">
        <v>42971</v>
      </c>
      <c r="G102" s="13">
        <v>42972</v>
      </c>
      <c r="H102" s="64">
        <v>42973</v>
      </c>
    </row>
    <row r="103" spans="2:8" ht="13.5">
      <c r="B103" s="11">
        <v>42974</v>
      </c>
      <c r="C103" s="13">
        <v>42975</v>
      </c>
      <c r="D103" s="13">
        <v>42976</v>
      </c>
      <c r="E103" s="13">
        <v>42977</v>
      </c>
      <c r="F103" s="13">
        <v>42978</v>
      </c>
      <c r="G103" s="13">
        <v>42979</v>
      </c>
      <c r="H103" s="64">
        <v>42980</v>
      </c>
    </row>
    <row r="104" spans="2:8" ht="13.5">
      <c r="B104" s="11">
        <v>42981</v>
      </c>
      <c r="C104" s="13">
        <v>42982</v>
      </c>
      <c r="D104" s="13">
        <v>42983</v>
      </c>
      <c r="E104" s="13">
        <v>42984</v>
      </c>
      <c r="F104" s="13">
        <v>42985</v>
      </c>
      <c r="G104" s="13">
        <v>42986</v>
      </c>
      <c r="H104" s="64">
        <v>42987</v>
      </c>
    </row>
    <row r="105" spans="2:8" ht="13.5">
      <c r="B105" s="11">
        <v>42988</v>
      </c>
      <c r="C105" s="13">
        <v>42989</v>
      </c>
      <c r="D105" s="13">
        <v>42990</v>
      </c>
      <c r="E105" s="13">
        <v>42991</v>
      </c>
      <c r="F105" s="13">
        <v>42992</v>
      </c>
      <c r="G105" s="13">
        <v>42993</v>
      </c>
      <c r="H105" s="64">
        <v>42994</v>
      </c>
    </row>
    <row r="106" spans="2:8" ht="13.5">
      <c r="B106" s="11">
        <v>42995</v>
      </c>
      <c r="C106" s="13">
        <v>42996</v>
      </c>
      <c r="D106" s="13">
        <v>42997</v>
      </c>
      <c r="E106" s="13">
        <v>42998</v>
      </c>
      <c r="F106" s="13">
        <v>42999</v>
      </c>
      <c r="G106" s="13">
        <v>43000</v>
      </c>
      <c r="H106" s="64">
        <v>43001</v>
      </c>
    </row>
    <row r="107" spans="2:8" ht="13.5">
      <c r="B107" s="11">
        <v>43002</v>
      </c>
      <c r="C107" s="13">
        <v>43003</v>
      </c>
      <c r="D107" s="13">
        <v>43004</v>
      </c>
      <c r="E107" s="13">
        <v>43005</v>
      </c>
      <c r="F107" s="13">
        <v>43006</v>
      </c>
      <c r="G107" s="13">
        <v>43007</v>
      </c>
      <c r="H107" s="64">
        <v>43008</v>
      </c>
    </row>
    <row r="108" spans="2:8" ht="13.5">
      <c r="B108" s="11">
        <v>43009</v>
      </c>
      <c r="C108" s="13">
        <v>43010</v>
      </c>
      <c r="D108" s="13">
        <v>43011</v>
      </c>
      <c r="E108" s="13">
        <v>43012</v>
      </c>
      <c r="F108" s="13">
        <v>43013</v>
      </c>
      <c r="G108" s="13">
        <v>43014</v>
      </c>
      <c r="H108" s="64">
        <v>43015</v>
      </c>
    </row>
    <row r="109" spans="2:8" ht="13.5">
      <c r="B109" s="11">
        <v>43016</v>
      </c>
      <c r="C109" s="13">
        <v>43017</v>
      </c>
      <c r="D109" s="13">
        <v>43018</v>
      </c>
      <c r="E109" s="13">
        <v>43019</v>
      </c>
      <c r="F109" s="13">
        <v>43020</v>
      </c>
      <c r="G109" s="13">
        <v>43021</v>
      </c>
      <c r="H109" s="64">
        <v>43022</v>
      </c>
    </row>
    <row r="110" spans="2:8" ht="13.5">
      <c r="B110" s="11">
        <v>43023</v>
      </c>
      <c r="C110" s="13">
        <v>43024</v>
      </c>
      <c r="D110" s="13">
        <v>43025</v>
      </c>
      <c r="E110" s="13">
        <v>43026</v>
      </c>
      <c r="F110" s="13">
        <v>43027</v>
      </c>
      <c r="G110" s="13">
        <v>43028</v>
      </c>
      <c r="H110" s="64">
        <v>43029</v>
      </c>
    </row>
    <row r="111" spans="2:8" ht="13.5">
      <c r="B111" s="11">
        <v>43030</v>
      </c>
      <c r="C111" s="13">
        <v>43031</v>
      </c>
      <c r="D111" s="13">
        <v>43032</v>
      </c>
      <c r="E111" s="13">
        <v>43033</v>
      </c>
      <c r="F111" s="13">
        <v>43034</v>
      </c>
      <c r="G111" s="13">
        <v>43035</v>
      </c>
      <c r="H111" s="64">
        <v>43036</v>
      </c>
    </row>
    <row r="112" spans="2:8" ht="13.5">
      <c r="B112" s="11">
        <v>43037</v>
      </c>
      <c r="C112" s="13">
        <v>43038</v>
      </c>
      <c r="D112" s="13">
        <v>43039</v>
      </c>
      <c r="E112" s="13">
        <v>43040</v>
      </c>
      <c r="F112" s="13">
        <v>43041</v>
      </c>
      <c r="G112" s="13">
        <v>43042</v>
      </c>
      <c r="H112" s="64">
        <v>43043</v>
      </c>
    </row>
    <row r="113" spans="2:8" ht="13.5">
      <c r="B113" s="11">
        <v>43044</v>
      </c>
      <c r="C113" s="13">
        <v>43045</v>
      </c>
      <c r="D113" s="13">
        <v>43046</v>
      </c>
      <c r="E113" s="13">
        <v>43047</v>
      </c>
      <c r="F113" s="13">
        <v>43048</v>
      </c>
      <c r="G113" s="13">
        <v>43049</v>
      </c>
      <c r="H113" s="64">
        <v>43050</v>
      </c>
    </row>
    <row r="114" spans="2:8" ht="13.5">
      <c r="B114" s="11">
        <v>43051</v>
      </c>
      <c r="C114" s="13">
        <v>43052</v>
      </c>
      <c r="D114" s="13">
        <v>43053</v>
      </c>
      <c r="E114" s="13">
        <v>43054</v>
      </c>
      <c r="F114" s="13">
        <v>43055</v>
      </c>
      <c r="G114" s="13">
        <v>43056</v>
      </c>
      <c r="H114" s="64">
        <v>43057</v>
      </c>
    </row>
    <row r="115" spans="2:8" ht="13.5">
      <c r="B115" s="11">
        <v>43058</v>
      </c>
      <c r="C115" s="13">
        <v>43059</v>
      </c>
      <c r="D115" s="13">
        <v>43060</v>
      </c>
      <c r="E115" s="13">
        <v>43061</v>
      </c>
      <c r="F115" s="13">
        <v>43062</v>
      </c>
      <c r="G115" s="13">
        <v>43063</v>
      </c>
      <c r="H115" s="64">
        <v>43064</v>
      </c>
    </row>
    <row r="116" spans="2:8" ht="13.5">
      <c r="B116" s="11">
        <v>43065</v>
      </c>
      <c r="C116" s="13">
        <v>43066</v>
      </c>
      <c r="D116" s="13">
        <v>43067</v>
      </c>
      <c r="E116" s="13">
        <v>43068</v>
      </c>
      <c r="F116" s="13">
        <v>43069</v>
      </c>
      <c r="G116" s="13">
        <v>43070</v>
      </c>
      <c r="H116" s="64">
        <v>43071</v>
      </c>
    </row>
    <row r="117" spans="2:8" ht="13.5">
      <c r="B117" s="11">
        <v>43072</v>
      </c>
      <c r="C117" s="13">
        <v>43073</v>
      </c>
      <c r="D117" s="13">
        <v>43074</v>
      </c>
      <c r="E117" s="13">
        <v>43075</v>
      </c>
      <c r="F117" s="13">
        <v>43076</v>
      </c>
      <c r="G117" s="13">
        <v>43077</v>
      </c>
      <c r="H117" s="64">
        <v>43078</v>
      </c>
    </row>
    <row r="118" spans="2:8" ht="13.5">
      <c r="B118" s="11">
        <v>43079</v>
      </c>
      <c r="C118" s="13">
        <v>43080</v>
      </c>
      <c r="D118" s="13">
        <v>43081</v>
      </c>
      <c r="E118" s="13">
        <v>43082</v>
      </c>
      <c r="F118" s="13">
        <v>43083</v>
      </c>
      <c r="G118" s="13">
        <v>43084</v>
      </c>
      <c r="H118" s="64">
        <v>43085</v>
      </c>
    </row>
    <row r="119" spans="2:8" ht="13.5">
      <c r="B119" s="11">
        <v>43086</v>
      </c>
      <c r="C119" s="13">
        <v>43087</v>
      </c>
      <c r="D119" s="13">
        <v>43088</v>
      </c>
      <c r="E119" s="13">
        <v>43089</v>
      </c>
      <c r="F119" s="13">
        <v>43090</v>
      </c>
      <c r="G119" s="13">
        <v>43091</v>
      </c>
      <c r="H119" s="64">
        <v>43092</v>
      </c>
    </row>
    <row r="120" spans="2:8" ht="13.5">
      <c r="B120" s="11">
        <v>43093</v>
      </c>
      <c r="C120" s="13">
        <v>43094</v>
      </c>
      <c r="D120" s="13">
        <v>43095</v>
      </c>
      <c r="E120" s="13">
        <v>43096</v>
      </c>
      <c r="F120" s="13">
        <v>43097</v>
      </c>
      <c r="G120" s="13">
        <v>43098</v>
      </c>
      <c r="H120" s="64">
        <v>43099</v>
      </c>
    </row>
    <row r="121" spans="2:8" ht="13.5">
      <c r="B121" s="11">
        <v>43100</v>
      </c>
      <c r="C121" s="13">
        <v>43101</v>
      </c>
      <c r="D121" s="13">
        <v>43102</v>
      </c>
      <c r="E121" s="13">
        <v>43103</v>
      </c>
      <c r="F121" s="13">
        <v>43104</v>
      </c>
      <c r="G121" s="13">
        <v>43105</v>
      </c>
      <c r="H121" s="64">
        <v>43106</v>
      </c>
    </row>
    <row r="122" spans="2:8" ht="13.5">
      <c r="B122" s="11">
        <v>43107</v>
      </c>
      <c r="C122" s="13">
        <v>43108</v>
      </c>
      <c r="D122" s="13">
        <v>43109</v>
      </c>
      <c r="E122" s="13">
        <v>43110</v>
      </c>
      <c r="F122" s="13">
        <v>43111</v>
      </c>
      <c r="G122" s="13">
        <v>43112</v>
      </c>
      <c r="H122" s="64">
        <v>43113</v>
      </c>
    </row>
    <row r="123" spans="2:8" ht="13.5">
      <c r="B123" s="11">
        <v>43114</v>
      </c>
      <c r="C123" s="13">
        <v>43115</v>
      </c>
      <c r="D123" s="13">
        <v>43116</v>
      </c>
      <c r="E123" s="13">
        <v>43117</v>
      </c>
      <c r="F123" s="13">
        <v>43118</v>
      </c>
      <c r="G123" s="13">
        <v>43119</v>
      </c>
      <c r="H123" s="64">
        <v>43120</v>
      </c>
    </row>
    <row r="124" spans="2:8" ht="13.5">
      <c r="B124" s="11">
        <v>43121</v>
      </c>
      <c r="C124" s="13">
        <v>43122</v>
      </c>
      <c r="D124" s="13">
        <v>43123</v>
      </c>
      <c r="E124" s="13">
        <v>43124</v>
      </c>
      <c r="F124" s="13">
        <v>43125</v>
      </c>
      <c r="G124" s="13">
        <v>43126</v>
      </c>
      <c r="H124" s="64">
        <v>43127</v>
      </c>
    </row>
    <row r="125" spans="2:8" ht="13.5">
      <c r="B125" s="11">
        <v>43128</v>
      </c>
      <c r="C125" s="13">
        <v>43129</v>
      </c>
      <c r="D125" s="13">
        <v>43130</v>
      </c>
      <c r="E125" s="13">
        <v>43131</v>
      </c>
      <c r="F125" s="13">
        <v>43132</v>
      </c>
      <c r="G125" s="13">
        <v>43133</v>
      </c>
      <c r="H125" s="64">
        <v>43134</v>
      </c>
    </row>
    <row r="126" spans="2:8" ht="13.5">
      <c r="B126" s="11">
        <v>43135</v>
      </c>
      <c r="C126" s="13">
        <v>43136</v>
      </c>
      <c r="D126" s="13">
        <v>43137</v>
      </c>
      <c r="E126" s="13">
        <v>43138</v>
      </c>
      <c r="F126" s="13">
        <v>43139</v>
      </c>
      <c r="G126" s="13">
        <v>43140</v>
      </c>
      <c r="H126" s="64">
        <v>43141</v>
      </c>
    </row>
    <row r="127" spans="2:8" ht="13.5">
      <c r="B127" s="11">
        <v>43142</v>
      </c>
      <c r="C127" s="13">
        <v>43143</v>
      </c>
      <c r="D127" s="13">
        <v>43144</v>
      </c>
      <c r="E127" s="13">
        <v>43145</v>
      </c>
      <c r="F127" s="13">
        <v>43146</v>
      </c>
      <c r="G127" s="13">
        <v>43147</v>
      </c>
      <c r="H127" s="64">
        <v>43148</v>
      </c>
    </row>
    <row r="128" spans="2:8" ht="13.5">
      <c r="B128" s="11">
        <v>43149</v>
      </c>
      <c r="C128" s="13">
        <v>43150</v>
      </c>
      <c r="D128" s="13">
        <v>43151</v>
      </c>
      <c r="E128" s="13">
        <v>43152</v>
      </c>
      <c r="F128" s="13">
        <v>43153</v>
      </c>
      <c r="G128" s="13">
        <v>43154</v>
      </c>
      <c r="H128" s="64">
        <v>43155</v>
      </c>
    </row>
    <row r="129" spans="2:8" ht="13.5">
      <c r="B129" s="11">
        <v>43156</v>
      </c>
      <c r="C129" s="13">
        <v>43157</v>
      </c>
      <c r="D129" s="13">
        <v>43158</v>
      </c>
      <c r="E129" s="13">
        <v>43159</v>
      </c>
      <c r="F129" s="13">
        <v>43160</v>
      </c>
      <c r="G129" s="13">
        <v>43161</v>
      </c>
      <c r="H129" s="64">
        <v>43162</v>
      </c>
    </row>
    <row r="130" spans="2:8" ht="13.5">
      <c r="B130" s="11">
        <v>43163</v>
      </c>
      <c r="C130" s="13">
        <v>43164</v>
      </c>
      <c r="D130" s="13">
        <v>43165</v>
      </c>
      <c r="E130" s="13">
        <v>43166</v>
      </c>
      <c r="F130" s="13">
        <v>43167</v>
      </c>
      <c r="G130" s="13">
        <v>43168</v>
      </c>
      <c r="H130" s="64">
        <v>43169</v>
      </c>
    </row>
    <row r="131" spans="2:8" ht="13.5">
      <c r="B131" s="11">
        <v>43170</v>
      </c>
      <c r="C131" s="13">
        <v>43171</v>
      </c>
      <c r="D131" s="13">
        <v>43172</v>
      </c>
      <c r="E131" s="13">
        <v>43173</v>
      </c>
      <c r="F131" s="13">
        <v>43174</v>
      </c>
      <c r="G131" s="13">
        <v>43175</v>
      </c>
      <c r="H131" s="64">
        <v>43176</v>
      </c>
    </row>
    <row r="132" spans="2:8" ht="13.5">
      <c r="B132" s="11">
        <v>43177</v>
      </c>
      <c r="C132" s="13">
        <v>43178</v>
      </c>
      <c r="D132" s="13">
        <v>43179</v>
      </c>
      <c r="E132" s="13">
        <v>43180</v>
      </c>
      <c r="F132" s="13">
        <v>43181</v>
      </c>
      <c r="G132" s="13">
        <v>43182</v>
      </c>
      <c r="H132" s="64">
        <v>43183</v>
      </c>
    </row>
    <row r="133" spans="2:8" ht="13.5">
      <c r="B133" s="11">
        <v>43184</v>
      </c>
      <c r="C133" s="13">
        <v>43185</v>
      </c>
      <c r="D133" s="13">
        <v>43186</v>
      </c>
      <c r="E133" s="13">
        <v>43187</v>
      </c>
      <c r="F133" s="13">
        <v>43188</v>
      </c>
      <c r="G133" s="13">
        <v>43189</v>
      </c>
      <c r="H133" s="64">
        <v>43190</v>
      </c>
    </row>
    <row r="134" spans="2:8" ht="13.5">
      <c r="B134" s="11">
        <v>43191</v>
      </c>
      <c r="C134" s="13">
        <v>43192</v>
      </c>
      <c r="D134" s="13">
        <v>43193</v>
      </c>
      <c r="E134" s="13">
        <v>43194</v>
      </c>
      <c r="F134" s="13">
        <v>43195</v>
      </c>
      <c r="G134" s="13">
        <v>43196</v>
      </c>
      <c r="H134" s="64">
        <v>43197</v>
      </c>
    </row>
    <row r="135" spans="2:8" ht="13.5">
      <c r="B135" s="11">
        <v>43198</v>
      </c>
      <c r="C135" s="13">
        <v>43199</v>
      </c>
      <c r="D135" s="13">
        <v>43200</v>
      </c>
      <c r="E135" s="13">
        <v>43201</v>
      </c>
      <c r="F135" s="13">
        <v>43202</v>
      </c>
      <c r="G135" s="13">
        <v>43203</v>
      </c>
      <c r="H135" s="64">
        <v>43204</v>
      </c>
    </row>
    <row r="136" spans="2:8" ht="13.5">
      <c r="B136" s="11">
        <v>43205</v>
      </c>
      <c r="C136" s="13">
        <v>43206</v>
      </c>
      <c r="D136" s="13">
        <v>43207</v>
      </c>
      <c r="E136" s="13">
        <v>43208</v>
      </c>
      <c r="F136" s="13">
        <v>43209</v>
      </c>
      <c r="G136" s="13">
        <v>43210</v>
      </c>
      <c r="H136" s="64">
        <v>43211</v>
      </c>
    </row>
    <row r="137" spans="2:8" ht="13.5">
      <c r="B137" s="11">
        <v>43212</v>
      </c>
      <c r="C137" s="13">
        <v>43213</v>
      </c>
      <c r="D137" s="13">
        <v>43214</v>
      </c>
      <c r="E137" s="13">
        <v>43215</v>
      </c>
      <c r="F137" s="13">
        <v>43216</v>
      </c>
      <c r="G137" s="13">
        <v>43217</v>
      </c>
      <c r="H137" s="64">
        <v>43218</v>
      </c>
    </row>
    <row r="138" spans="2:8" ht="13.5">
      <c r="B138" s="11">
        <v>43219</v>
      </c>
      <c r="C138" s="13">
        <v>43220</v>
      </c>
      <c r="D138" s="13">
        <v>43221</v>
      </c>
      <c r="E138" s="13">
        <v>43222</v>
      </c>
      <c r="F138" s="13">
        <v>43223</v>
      </c>
      <c r="G138" s="13">
        <v>43224</v>
      </c>
      <c r="H138" s="64">
        <v>43225</v>
      </c>
    </row>
    <row r="139" spans="2:8" ht="13.5">
      <c r="B139" s="11">
        <v>43226</v>
      </c>
      <c r="C139" s="13">
        <v>43227</v>
      </c>
      <c r="D139" s="13">
        <v>43228</v>
      </c>
      <c r="E139" s="13">
        <v>43229</v>
      </c>
      <c r="F139" s="13">
        <v>43230</v>
      </c>
      <c r="G139" s="13">
        <v>43231</v>
      </c>
      <c r="H139" s="64">
        <v>43232</v>
      </c>
    </row>
    <row r="140" spans="2:8" ht="13.5">
      <c r="B140" s="11">
        <v>43233</v>
      </c>
      <c r="C140" s="13">
        <v>43234</v>
      </c>
      <c r="D140" s="13">
        <v>43235</v>
      </c>
      <c r="E140" s="13">
        <v>43236</v>
      </c>
      <c r="F140" s="13">
        <v>43237</v>
      </c>
      <c r="G140" s="13">
        <v>43238</v>
      </c>
      <c r="H140" s="64">
        <v>43239</v>
      </c>
    </row>
    <row r="141" spans="2:8" ht="13.5">
      <c r="B141" s="11">
        <v>43240</v>
      </c>
      <c r="C141" s="13">
        <v>43241</v>
      </c>
      <c r="D141" s="13">
        <v>43242</v>
      </c>
      <c r="E141" s="13">
        <v>43243</v>
      </c>
      <c r="F141" s="13">
        <v>43244</v>
      </c>
      <c r="G141" s="13">
        <v>43245</v>
      </c>
      <c r="H141" s="64">
        <v>43246</v>
      </c>
    </row>
    <row r="142" spans="2:8" ht="13.5">
      <c r="B142" s="11">
        <v>43247</v>
      </c>
      <c r="C142" s="13">
        <v>43248</v>
      </c>
      <c r="D142" s="13">
        <v>43249</v>
      </c>
      <c r="E142" s="13">
        <v>43250</v>
      </c>
      <c r="F142" s="13">
        <v>43251</v>
      </c>
      <c r="G142" s="13">
        <v>43252</v>
      </c>
      <c r="H142" s="64">
        <v>43253</v>
      </c>
    </row>
    <row r="143" spans="2:8" ht="13.5">
      <c r="B143" s="11">
        <v>43254</v>
      </c>
      <c r="C143" s="13">
        <v>43255</v>
      </c>
      <c r="D143" s="13">
        <v>43256</v>
      </c>
      <c r="E143" s="13">
        <v>43257</v>
      </c>
      <c r="F143" s="13">
        <v>43258</v>
      </c>
      <c r="G143" s="13">
        <v>43259</v>
      </c>
      <c r="H143" s="64">
        <v>43260</v>
      </c>
    </row>
    <row r="144" spans="2:8" ht="13.5">
      <c r="B144" s="11">
        <v>43261</v>
      </c>
      <c r="C144" s="13">
        <v>43262</v>
      </c>
      <c r="D144" s="13">
        <v>43263</v>
      </c>
      <c r="E144" s="13">
        <v>43264</v>
      </c>
      <c r="F144" s="13">
        <v>43265</v>
      </c>
      <c r="G144" s="13">
        <v>43266</v>
      </c>
      <c r="H144" s="64">
        <v>43267</v>
      </c>
    </row>
    <row r="145" spans="2:8" ht="13.5">
      <c r="B145" s="11">
        <v>43268</v>
      </c>
      <c r="C145" s="13">
        <v>43269</v>
      </c>
      <c r="D145" s="13">
        <v>43270</v>
      </c>
      <c r="E145" s="13">
        <v>43271</v>
      </c>
      <c r="F145" s="13">
        <v>43272</v>
      </c>
      <c r="G145" s="13">
        <v>43273</v>
      </c>
      <c r="H145" s="64">
        <v>43274</v>
      </c>
    </row>
    <row r="146" spans="2:8" ht="13.5">
      <c r="B146" s="11">
        <v>43275</v>
      </c>
      <c r="C146" s="13">
        <v>43276</v>
      </c>
      <c r="D146" s="13">
        <v>43277</v>
      </c>
      <c r="E146" s="13">
        <v>43278</v>
      </c>
      <c r="F146" s="13">
        <v>43279</v>
      </c>
      <c r="G146" s="13">
        <v>43280</v>
      </c>
      <c r="H146" s="64">
        <v>43281</v>
      </c>
    </row>
    <row r="147" spans="2:8" ht="13.5">
      <c r="B147" s="11">
        <v>43282</v>
      </c>
      <c r="C147" s="13">
        <v>43283</v>
      </c>
      <c r="D147" s="13">
        <v>43284</v>
      </c>
      <c r="E147" s="13">
        <v>43285</v>
      </c>
      <c r="F147" s="13">
        <v>43286</v>
      </c>
      <c r="G147" s="13">
        <v>43287</v>
      </c>
      <c r="H147" s="64">
        <v>43288</v>
      </c>
    </row>
    <row r="148" spans="2:8" ht="13.5">
      <c r="B148" s="11">
        <v>43289</v>
      </c>
      <c r="C148" s="13">
        <v>43290</v>
      </c>
      <c r="D148" s="13">
        <v>43291</v>
      </c>
      <c r="E148" s="13">
        <v>43292</v>
      </c>
      <c r="F148" s="13">
        <v>43293</v>
      </c>
      <c r="G148" s="13">
        <v>43294</v>
      </c>
      <c r="H148" s="64">
        <v>43295</v>
      </c>
    </row>
    <row r="149" spans="2:8" ht="13.5">
      <c r="B149" s="11">
        <v>43296</v>
      </c>
      <c r="C149" s="13">
        <v>43297</v>
      </c>
      <c r="D149" s="13">
        <v>43298</v>
      </c>
      <c r="E149" s="13">
        <v>43299</v>
      </c>
      <c r="F149" s="13">
        <v>43300</v>
      </c>
      <c r="G149" s="13">
        <v>43301</v>
      </c>
      <c r="H149" s="64">
        <v>43302</v>
      </c>
    </row>
    <row r="150" spans="2:8" ht="13.5">
      <c r="B150" s="11">
        <v>43303</v>
      </c>
      <c r="C150" s="13">
        <v>43304</v>
      </c>
      <c r="D150" s="13">
        <v>43305</v>
      </c>
      <c r="E150" s="13">
        <v>43306</v>
      </c>
      <c r="F150" s="13">
        <v>43307</v>
      </c>
      <c r="G150" s="13">
        <v>43308</v>
      </c>
      <c r="H150" s="64">
        <v>43309</v>
      </c>
    </row>
    <row r="151" spans="2:8" ht="13.5">
      <c r="B151" s="11">
        <v>43310</v>
      </c>
      <c r="C151" s="13">
        <v>43311</v>
      </c>
      <c r="D151" s="13">
        <v>43312</v>
      </c>
      <c r="E151" s="13">
        <v>43313</v>
      </c>
      <c r="F151" s="13">
        <v>43314</v>
      </c>
      <c r="G151" s="13">
        <v>43315</v>
      </c>
      <c r="H151" s="64">
        <v>43316</v>
      </c>
    </row>
    <row r="152" spans="2:8" ht="13.5">
      <c r="B152" s="11">
        <v>43317</v>
      </c>
      <c r="C152" s="13">
        <v>43318</v>
      </c>
      <c r="D152" s="13">
        <v>43319</v>
      </c>
      <c r="E152" s="13">
        <v>43320</v>
      </c>
      <c r="F152" s="13">
        <v>43321</v>
      </c>
      <c r="G152" s="13">
        <v>43322</v>
      </c>
      <c r="H152" s="64">
        <v>43323</v>
      </c>
    </row>
    <row r="153" spans="2:8" ht="13.5">
      <c r="B153" s="11">
        <v>43324</v>
      </c>
      <c r="C153" s="13">
        <v>43325</v>
      </c>
      <c r="D153" s="13">
        <v>43326</v>
      </c>
      <c r="E153" s="13">
        <v>43327</v>
      </c>
      <c r="F153" s="13">
        <v>43328</v>
      </c>
      <c r="G153" s="13">
        <v>43329</v>
      </c>
      <c r="H153" s="64">
        <v>43330</v>
      </c>
    </row>
    <row r="154" spans="2:8" ht="13.5">
      <c r="B154" s="11">
        <v>43331</v>
      </c>
      <c r="C154" s="13">
        <v>43332</v>
      </c>
      <c r="D154" s="13">
        <v>43333</v>
      </c>
      <c r="E154" s="13">
        <v>43334</v>
      </c>
      <c r="F154" s="13">
        <v>43335</v>
      </c>
      <c r="G154" s="13">
        <v>43336</v>
      </c>
      <c r="H154" s="64">
        <v>43337</v>
      </c>
    </row>
    <row r="155" spans="2:8" ht="13.5">
      <c r="B155" s="11">
        <v>43338</v>
      </c>
      <c r="C155" s="13">
        <v>43339</v>
      </c>
      <c r="D155" s="13">
        <v>43340</v>
      </c>
      <c r="E155" s="13">
        <v>43341</v>
      </c>
      <c r="F155" s="13">
        <v>43342</v>
      </c>
      <c r="G155" s="13">
        <v>43343</v>
      </c>
      <c r="H155" s="64">
        <v>43344</v>
      </c>
    </row>
    <row r="156" spans="2:8" ht="13.5">
      <c r="B156" s="11">
        <v>43345</v>
      </c>
      <c r="C156" s="13">
        <v>43346</v>
      </c>
      <c r="D156" s="13">
        <v>43347</v>
      </c>
      <c r="E156" s="13">
        <v>43348</v>
      </c>
      <c r="F156" s="13">
        <v>43349</v>
      </c>
      <c r="G156" s="13">
        <v>43350</v>
      </c>
      <c r="H156" s="64">
        <v>43351</v>
      </c>
    </row>
    <row r="157" spans="2:8" ht="13.5">
      <c r="B157" s="11">
        <v>43352</v>
      </c>
      <c r="C157" s="13">
        <v>43353</v>
      </c>
      <c r="D157" s="13">
        <v>43354</v>
      </c>
      <c r="E157" s="13">
        <v>43355</v>
      </c>
      <c r="F157" s="13">
        <v>43356</v>
      </c>
      <c r="G157" s="13">
        <v>43357</v>
      </c>
      <c r="H157" s="64">
        <v>43358</v>
      </c>
    </row>
    <row r="158" spans="2:8" ht="13.5">
      <c r="B158" s="11">
        <v>43359</v>
      </c>
      <c r="C158" s="13">
        <v>43360</v>
      </c>
      <c r="D158" s="13">
        <v>43361</v>
      </c>
      <c r="E158" s="13">
        <v>43362</v>
      </c>
      <c r="F158" s="13">
        <v>43363</v>
      </c>
      <c r="G158" s="13">
        <v>43364</v>
      </c>
      <c r="H158" s="64">
        <v>43365</v>
      </c>
    </row>
    <row r="159" spans="2:8" ht="13.5">
      <c r="B159" s="11">
        <v>43366</v>
      </c>
      <c r="C159" s="13">
        <v>43367</v>
      </c>
      <c r="D159" s="13">
        <v>43368</v>
      </c>
      <c r="E159" s="13">
        <v>43369</v>
      </c>
      <c r="F159" s="13">
        <v>43370</v>
      </c>
      <c r="G159" s="13">
        <v>43371</v>
      </c>
      <c r="H159" s="64">
        <v>43372</v>
      </c>
    </row>
    <row r="160" spans="2:8" ht="13.5">
      <c r="B160" s="11">
        <v>43373</v>
      </c>
      <c r="C160" s="13">
        <v>43374</v>
      </c>
      <c r="D160" s="13">
        <v>43375</v>
      </c>
      <c r="E160" s="13">
        <v>43376</v>
      </c>
      <c r="F160" s="13">
        <v>43377</v>
      </c>
      <c r="G160" s="13">
        <v>43378</v>
      </c>
      <c r="H160" s="64">
        <v>43379</v>
      </c>
    </row>
    <row r="161" spans="2:8" ht="13.5">
      <c r="B161" s="11">
        <v>43380</v>
      </c>
      <c r="C161" s="13">
        <v>43381</v>
      </c>
      <c r="D161" s="13">
        <v>43382</v>
      </c>
      <c r="E161" s="13">
        <v>43383</v>
      </c>
      <c r="F161" s="13">
        <v>43384</v>
      </c>
      <c r="G161" s="13">
        <v>43385</v>
      </c>
      <c r="H161" s="64">
        <v>43386</v>
      </c>
    </row>
    <row r="162" spans="2:8" ht="13.5">
      <c r="B162" s="11">
        <v>43387</v>
      </c>
      <c r="C162" s="13">
        <v>43388</v>
      </c>
      <c r="D162" s="13">
        <v>43389</v>
      </c>
      <c r="E162" s="13">
        <v>43390</v>
      </c>
      <c r="F162" s="13">
        <v>43391</v>
      </c>
      <c r="G162" s="13">
        <v>43392</v>
      </c>
      <c r="H162" s="64">
        <v>43393</v>
      </c>
    </row>
    <row r="163" spans="2:8" ht="13.5">
      <c r="B163" s="11">
        <v>43394</v>
      </c>
      <c r="C163" s="13">
        <v>43395</v>
      </c>
      <c r="D163" s="13">
        <v>43396</v>
      </c>
      <c r="E163" s="13">
        <v>43397</v>
      </c>
      <c r="F163" s="13">
        <v>43398</v>
      </c>
      <c r="G163" s="13">
        <v>43399</v>
      </c>
      <c r="H163" s="64">
        <v>43400</v>
      </c>
    </row>
    <row r="164" spans="2:8" ht="13.5">
      <c r="B164" s="11">
        <v>43401</v>
      </c>
      <c r="C164" s="13">
        <v>43402</v>
      </c>
      <c r="D164" s="13">
        <v>43403</v>
      </c>
      <c r="E164" s="13">
        <v>43404</v>
      </c>
      <c r="F164" s="13">
        <v>43405</v>
      </c>
      <c r="G164" s="13">
        <v>43406</v>
      </c>
      <c r="H164" s="64">
        <v>43407</v>
      </c>
    </row>
    <row r="165" spans="2:8" ht="13.5">
      <c r="B165" s="11">
        <v>43408</v>
      </c>
      <c r="C165" s="13">
        <v>43409</v>
      </c>
      <c r="D165" s="13">
        <v>43410</v>
      </c>
      <c r="E165" s="13">
        <v>43411</v>
      </c>
      <c r="F165" s="13">
        <v>43412</v>
      </c>
      <c r="G165" s="13">
        <v>43413</v>
      </c>
      <c r="H165" s="64">
        <v>43414</v>
      </c>
    </row>
    <row r="166" spans="2:8" ht="13.5">
      <c r="B166" s="11">
        <v>43415</v>
      </c>
      <c r="C166" s="13">
        <v>43416</v>
      </c>
      <c r="D166" s="13">
        <v>43417</v>
      </c>
      <c r="E166" s="13">
        <v>43418</v>
      </c>
      <c r="F166" s="13">
        <v>43419</v>
      </c>
      <c r="G166" s="13">
        <v>43420</v>
      </c>
      <c r="H166" s="64">
        <v>43421</v>
      </c>
    </row>
    <row r="167" spans="2:8" ht="13.5">
      <c r="B167" s="11">
        <v>43422</v>
      </c>
      <c r="C167" s="13">
        <v>43423</v>
      </c>
      <c r="D167" s="13">
        <v>43424</v>
      </c>
      <c r="E167" s="13">
        <v>43425</v>
      </c>
      <c r="F167" s="13">
        <v>43426</v>
      </c>
      <c r="G167" s="13">
        <v>43427</v>
      </c>
      <c r="H167" s="64">
        <v>43428</v>
      </c>
    </row>
    <row r="168" spans="2:8" ht="13.5">
      <c r="B168" s="11">
        <v>43429</v>
      </c>
      <c r="C168" s="13">
        <v>43430</v>
      </c>
      <c r="D168" s="13">
        <v>43431</v>
      </c>
      <c r="E168" s="13">
        <v>43432</v>
      </c>
      <c r="F168" s="13">
        <v>43433</v>
      </c>
      <c r="G168" s="13">
        <v>43434</v>
      </c>
      <c r="H168" s="64">
        <v>43435</v>
      </c>
    </row>
    <row r="169" spans="2:8" ht="13.5">
      <c r="B169" s="11">
        <v>43436</v>
      </c>
      <c r="C169" s="13">
        <v>43437</v>
      </c>
      <c r="D169" s="13">
        <v>43438</v>
      </c>
      <c r="E169" s="13">
        <v>43439</v>
      </c>
      <c r="F169" s="13">
        <v>43440</v>
      </c>
      <c r="G169" s="13">
        <v>43441</v>
      </c>
      <c r="H169" s="64">
        <v>43442</v>
      </c>
    </row>
    <row r="170" spans="2:8" ht="13.5">
      <c r="B170" s="11">
        <v>43443</v>
      </c>
      <c r="C170" s="13">
        <v>43444</v>
      </c>
      <c r="D170" s="13">
        <v>43445</v>
      </c>
      <c r="E170" s="13">
        <v>43446</v>
      </c>
      <c r="F170" s="13">
        <v>43447</v>
      </c>
      <c r="G170" s="13">
        <v>43448</v>
      </c>
      <c r="H170" s="64">
        <v>43449</v>
      </c>
    </row>
    <row r="171" spans="2:8" ht="13.5">
      <c r="B171" s="11">
        <v>43450</v>
      </c>
      <c r="C171" s="13">
        <v>43451</v>
      </c>
      <c r="D171" s="13">
        <v>43452</v>
      </c>
      <c r="E171" s="13">
        <v>43453</v>
      </c>
      <c r="F171" s="13">
        <v>43454</v>
      </c>
      <c r="G171" s="13">
        <v>43455</v>
      </c>
      <c r="H171" s="64">
        <v>43456</v>
      </c>
    </row>
    <row r="172" spans="2:8" ht="13.5">
      <c r="B172" s="11">
        <v>43457</v>
      </c>
      <c r="C172" s="13">
        <v>43458</v>
      </c>
      <c r="D172" s="13">
        <v>43459</v>
      </c>
      <c r="E172" s="13">
        <v>43460</v>
      </c>
      <c r="F172" s="13">
        <v>43461</v>
      </c>
      <c r="G172" s="13">
        <v>43462</v>
      </c>
      <c r="H172" s="64">
        <v>43463</v>
      </c>
    </row>
    <row r="173" spans="2:8" ht="14.25" thickBot="1">
      <c r="B173" s="12">
        <v>43464</v>
      </c>
      <c r="C173" s="65">
        <v>43465</v>
      </c>
      <c r="D173" s="65">
        <v>43466</v>
      </c>
      <c r="E173" s="65">
        <v>43467</v>
      </c>
      <c r="F173" s="65">
        <v>43468</v>
      </c>
      <c r="G173" s="65">
        <v>43469</v>
      </c>
      <c r="H173" s="66">
        <v>43470</v>
      </c>
    </row>
    <row r="174" ht="14.25" thickTop="1"/>
  </sheetData>
  <sheetProtection/>
  <mergeCells count="10">
    <mergeCell ref="B2:H3"/>
    <mergeCell ref="L4:N4"/>
    <mergeCell ref="J21:T22"/>
    <mergeCell ref="J19:T20"/>
    <mergeCell ref="J17:T17"/>
    <mergeCell ref="J10:T10"/>
    <mergeCell ref="J11:T11"/>
    <mergeCell ref="J12:T12"/>
    <mergeCell ref="J13:T13"/>
    <mergeCell ref="J14:T14"/>
  </mergeCells>
  <conditionalFormatting sqref="B4:G4 A4:A28 B5:H173">
    <cfRule type="cellIs" priority="2" dxfId="13" operator="equal" stopIfTrue="1">
      <formula>$K$5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8"/>
  <sheetViews>
    <sheetView zoomScale="70" zoomScaleNormal="70" zoomScalePageLayoutView="0" workbookViewId="0" topLeftCell="A2">
      <pane ySplit="552" topLeftCell="A14" activePane="bottomLeft" state="split"/>
      <selection pane="topLeft" activeCell="AO2" sqref="AO1:AO16384"/>
      <selection pane="bottomLeft" activeCell="AP31" sqref="AP31"/>
    </sheetView>
  </sheetViews>
  <sheetFormatPr defaultColWidth="9.140625" defaultRowHeight="15"/>
  <cols>
    <col min="1" max="1" width="3.00390625" style="0" bestFit="1" customWidth="1"/>
    <col min="3" max="3" width="31.28125" style="0" bestFit="1" customWidth="1"/>
    <col min="4" max="4" width="6.00390625" style="0" customWidth="1"/>
    <col min="5" max="5" width="5.28125" style="0" hidden="1" customWidth="1"/>
    <col min="6" max="6" width="3.421875" style="106" customWidth="1"/>
    <col min="7" max="9" width="3.57421875" style="106" customWidth="1"/>
    <col min="10" max="10" width="3.421875" style="106" customWidth="1"/>
    <col min="11" max="12" width="3.8515625" style="106" customWidth="1"/>
    <col min="13" max="13" width="3.7109375" style="106" customWidth="1"/>
    <col min="14" max="14" width="4.7109375" style="106" customWidth="1"/>
    <col min="15" max="15" width="0.2890625" style="106" hidden="1" customWidth="1"/>
    <col min="16" max="16" width="2.28125" style="106" hidden="1" customWidth="1"/>
    <col min="17" max="17" width="8.00390625" style="102" hidden="1" customWidth="1"/>
    <col min="18" max="18" width="3.7109375" style="102" customWidth="1"/>
    <col min="19" max="19" width="3.7109375" style="106" customWidth="1"/>
    <col min="20" max="20" width="9.421875" style="106" hidden="1" customWidth="1"/>
    <col min="21" max="22" width="3.7109375" style="106" customWidth="1"/>
    <col min="23" max="24" width="3.8515625" style="106" customWidth="1"/>
    <col min="25" max="25" width="5.7109375" style="106" customWidth="1"/>
    <col min="26" max="26" width="4.140625" style="106" customWidth="1"/>
    <col min="27" max="27" width="4.7109375" style="106" customWidth="1"/>
    <col min="28" max="28" width="4.28125" style="106" hidden="1" customWidth="1"/>
    <col min="29" max="29" width="3.8515625" style="106" hidden="1" customWidth="1"/>
    <col min="30" max="30" width="7.421875" style="106" customWidth="1"/>
    <col min="31" max="31" width="9.421875" style="106" customWidth="1"/>
    <col min="32" max="32" width="8.28125" style="106" customWidth="1"/>
    <col min="33" max="33" width="4.28125" style="106" customWidth="1"/>
    <col min="34" max="34" width="8.00390625" style="106" hidden="1" customWidth="1"/>
    <col min="35" max="35" width="4.57421875" style="106" hidden="1" customWidth="1"/>
    <col min="36" max="36" width="3.28125" style="106" customWidth="1"/>
    <col min="37" max="37" width="2.7109375" style="106" hidden="1" customWidth="1"/>
    <col min="38" max="38" width="3.57421875" style="106" hidden="1" customWidth="1"/>
    <col min="39" max="39" width="6.421875" style="106" bestFit="1" customWidth="1"/>
    <col min="40" max="40" width="7.140625" style="106" customWidth="1"/>
    <col min="41" max="41" width="0.13671875" style="101" customWidth="1"/>
    <col min="42" max="42" width="8.57421875" style="0" bestFit="1" customWidth="1"/>
    <col min="43" max="43" width="9.28125" style="0" bestFit="1" customWidth="1"/>
    <col min="44" max="44" width="9.7109375" style="0" bestFit="1" customWidth="1"/>
    <col min="45" max="45" width="9.140625" style="0" customWidth="1"/>
    <col min="46" max="46" width="4.57421875" style="0" hidden="1" customWidth="1"/>
    <col min="47" max="47" width="12.140625" style="0" customWidth="1"/>
  </cols>
  <sheetData>
    <row r="1" spans="2:44" ht="15.75" thickBot="1">
      <c r="B1" s="120"/>
      <c r="C1" s="120"/>
      <c r="D1" s="120"/>
      <c r="E1" s="12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2"/>
      <c r="R1" s="122"/>
      <c r="S1" s="121"/>
      <c r="T1" s="121"/>
      <c r="U1" s="121"/>
      <c r="V1" s="121"/>
      <c r="W1" s="121"/>
      <c r="X1" s="121"/>
      <c r="Y1" s="121" t="s">
        <v>229</v>
      </c>
      <c r="Z1" s="121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 t="s">
        <v>228</v>
      </c>
      <c r="AO1" s="120"/>
      <c r="AP1" s="120"/>
      <c r="AQ1" s="120">
        <v>18</v>
      </c>
      <c r="AR1" s="120"/>
    </row>
    <row r="2" spans="2:44" ht="27" customHeight="1" thickBot="1" thickTop="1">
      <c r="B2" s="186" t="s">
        <v>174</v>
      </c>
      <c r="C2" s="187"/>
      <c r="D2" s="187"/>
      <c r="E2" s="188"/>
      <c r="F2" s="124" t="s">
        <v>24</v>
      </c>
      <c r="G2" s="124" t="s">
        <v>30</v>
      </c>
      <c r="H2" s="124" t="s">
        <v>30</v>
      </c>
      <c r="I2" s="124" t="s">
        <v>30</v>
      </c>
      <c r="J2" s="124" t="s">
        <v>31</v>
      </c>
      <c r="K2" s="124" t="s">
        <v>32</v>
      </c>
      <c r="L2" s="124" t="s">
        <v>32</v>
      </c>
      <c r="M2" s="124" t="s">
        <v>33</v>
      </c>
      <c r="N2" s="124" t="s">
        <v>43</v>
      </c>
      <c r="O2" s="124"/>
      <c r="P2" s="124"/>
      <c r="Q2" s="124" t="s">
        <v>40</v>
      </c>
      <c r="R2" s="124"/>
      <c r="S2" s="124" t="s">
        <v>22</v>
      </c>
      <c r="T2" s="124" t="s">
        <v>47</v>
      </c>
      <c r="U2" s="124" t="s">
        <v>34</v>
      </c>
      <c r="V2" s="124" t="s">
        <v>35</v>
      </c>
      <c r="W2" s="124" t="s">
        <v>36</v>
      </c>
      <c r="X2" s="124" t="s">
        <v>36</v>
      </c>
      <c r="Y2" s="124" t="s">
        <v>37</v>
      </c>
      <c r="Z2" s="124" t="s">
        <v>38</v>
      </c>
      <c r="AA2" s="124" t="s">
        <v>43</v>
      </c>
      <c r="AB2" s="124" t="s">
        <v>41</v>
      </c>
      <c r="AC2" s="124" t="s">
        <v>42</v>
      </c>
      <c r="AD2" s="124" t="s">
        <v>230</v>
      </c>
      <c r="AE2" s="124" t="s">
        <v>231</v>
      </c>
      <c r="AF2" s="124" t="s">
        <v>232</v>
      </c>
      <c r="AG2" s="124" t="s">
        <v>43</v>
      </c>
      <c r="AH2" s="124" t="s">
        <v>40</v>
      </c>
      <c r="AI2" s="124"/>
      <c r="AJ2" s="124" t="s">
        <v>23</v>
      </c>
      <c r="AK2" s="144"/>
      <c r="AL2" s="144"/>
      <c r="AM2" s="125" t="s">
        <v>29</v>
      </c>
      <c r="AN2" s="126" t="s">
        <v>45</v>
      </c>
      <c r="AO2" s="127"/>
      <c r="AP2" s="127" t="s">
        <v>44</v>
      </c>
      <c r="AQ2" s="127" t="s">
        <v>39</v>
      </c>
      <c r="AR2" s="128" t="s">
        <v>16</v>
      </c>
    </row>
    <row r="3" spans="2:44" ht="15.75" thickBot="1">
      <c r="B3" s="22" t="s">
        <v>17</v>
      </c>
      <c r="C3" s="23" t="s">
        <v>18</v>
      </c>
      <c r="D3" s="48"/>
      <c r="E3" s="48"/>
      <c r="F3" s="24">
        <v>1</v>
      </c>
      <c r="G3" s="24">
        <v>1</v>
      </c>
      <c r="H3" s="24">
        <v>1</v>
      </c>
      <c r="I3" s="24">
        <v>1</v>
      </c>
      <c r="J3" s="24">
        <v>1</v>
      </c>
      <c r="K3" s="24">
        <v>0.5</v>
      </c>
      <c r="L3" s="24">
        <v>0.5</v>
      </c>
      <c r="M3" s="24">
        <v>1</v>
      </c>
      <c r="N3" s="87">
        <f>SUM(F3:M3)+H3</f>
        <v>8</v>
      </c>
      <c r="O3" s="87"/>
      <c r="P3" s="87"/>
      <c r="Q3" s="103"/>
      <c r="R3" s="103"/>
      <c r="S3" s="87">
        <v>9</v>
      </c>
      <c r="T3" s="24"/>
      <c r="U3" s="24">
        <v>3</v>
      </c>
      <c r="V3" s="24">
        <v>2</v>
      </c>
      <c r="W3" s="24">
        <v>0.5</v>
      </c>
      <c r="X3" s="24">
        <v>0.5</v>
      </c>
      <c r="Y3" s="24">
        <v>0</v>
      </c>
      <c r="Z3" s="24">
        <v>0</v>
      </c>
      <c r="AA3" s="87">
        <f>SUM(U3:Z3)</f>
        <v>6</v>
      </c>
      <c r="AB3" s="24"/>
      <c r="AC3" s="24"/>
      <c r="AD3" s="24">
        <v>1</v>
      </c>
      <c r="AE3" s="24">
        <v>1</v>
      </c>
      <c r="AF3" s="24">
        <v>1</v>
      </c>
      <c r="AG3" s="87">
        <f>(AD3+AE3+AF3)</f>
        <v>3</v>
      </c>
      <c r="AH3" s="24"/>
      <c r="AI3" s="24"/>
      <c r="AJ3" s="86">
        <v>14</v>
      </c>
      <c r="AK3" s="86"/>
      <c r="AL3" s="86"/>
      <c r="AM3" s="24"/>
      <c r="AN3" s="24">
        <f aca="true" t="shared" si="0" ref="AN3:AN37">(N3+S3+AA3+AG3+AJ3)/4</f>
        <v>10</v>
      </c>
      <c r="AO3" s="53"/>
      <c r="AP3" s="53"/>
      <c r="AQ3" s="53"/>
      <c r="AR3" s="54"/>
    </row>
    <row r="4" spans="2:44" ht="15.75" thickBot="1">
      <c r="B4" s="22" t="s">
        <v>19</v>
      </c>
      <c r="C4" s="25" t="s">
        <v>20</v>
      </c>
      <c r="D4" s="26" t="s">
        <v>21</v>
      </c>
      <c r="E4" s="26" t="s">
        <v>25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24">
        <v>0.5</v>
      </c>
      <c r="L4" s="24">
        <v>0.5</v>
      </c>
      <c r="M4" s="24">
        <v>1</v>
      </c>
      <c r="N4" s="24">
        <f>SUM(F4:M4)+H4</f>
        <v>8</v>
      </c>
      <c r="O4" s="24"/>
      <c r="P4" s="24"/>
      <c r="Q4" s="103"/>
      <c r="R4" s="103"/>
      <c r="S4" s="24">
        <v>9</v>
      </c>
      <c r="T4" s="24"/>
      <c r="U4" s="24">
        <v>3</v>
      </c>
      <c r="V4" s="24">
        <v>2</v>
      </c>
      <c r="W4" s="24">
        <v>0.5</v>
      </c>
      <c r="X4" s="24">
        <v>0.5</v>
      </c>
      <c r="Y4" s="24">
        <v>0</v>
      </c>
      <c r="Z4" s="24">
        <v>0</v>
      </c>
      <c r="AA4" s="24">
        <f>SUM(U4:Z4)</f>
        <v>6</v>
      </c>
      <c r="AB4" s="24"/>
      <c r="AC4" s="24"/>
      <c r="AD4" s="24">
        <v>1</v>
      </c>
      <c r="AE4" s="24">
        <v>1</v>
      </c>
      <c r="AF4" s="24">
        <v>1</v>
      </c>
      <c r="AG4" s="51">
        <f>(AD4+AE4+AF4)</f>
        <v>3</v>
      </c>
      <c r="AH4" s="24"/>
      <c r="AI4" s="24"/>
      <c r="AJ4" s="24">
        <v>14</v>
      </c>
      <c r="AK4" s="24"/>
      <c r="AL4" s="24"/>
      <c r="AM4" s="24"/>
      <c r="AN4" s="24">
        <f t="shared" si="0"/>
        <v>10</v>
      </c>
      <c r="AO4" s="27"/>
      <c r="AP4" s="27"/>
      <c r="AQ4" s="27"/>
      <c r="AR4" s="28" t="s">
        <v>46</v>
      </c>
    </row>
    <row r="5" spans="1:44" ht="15" customHeight="1" thickBot="1">
      <c r="A5">
        <v>1</v>
      </c>
      <c r="B5" s="29" t="s">
        <v>55</v>
      </c>
      <c r="C5" s="30" t="s">
        <v>76</v>
      </c>
      <c r="D5" s="31" t="s">
        <v>97</v>
      </c>
      <c r="E5" s="31"/>
      <c r="F5" s="108">
        <v>1</v>
      </c>
      <c r="G5" s="108">
        <v>1</v>
      </c>
      <c r="H5" s="108">
        <v>1</v>
      </c>
      <c r="I5" s="108">
        <v>1</v>
      </c>
      <c r="J5" s="108">
        <v>1</v>
      </c>
      <c r="K5" s="108">
        <v>0.5</v>
      </c>
      <c r="L5" s="108">
        <v>0.5</v>
      </c>
      <c r="M5" s="108">
        <v>1</v>
      </c>
      <c r="N5" s="108">
        <f aca="true" t="shared" si="1" ref="N5:N37">SUM(F5:M5)+H5</f>
        <v>8</v>
      </c>
      <c r="O5" s="108">
        <v>2</v>
      </c>
      <c r="P5" s="108"/>
      <c r="Q5" s="109">
        <f aca="true" t="shared" si="2" ref="Q5:Q37">O5+P5</f>
        <v>2</v>
      </c>
      <c r="R5" s="108">
        <v>4</v>
      </c>
      <c r="S5" s="108">
        <v>4</v>
      </c>
      <c r="T5" s="108"/>
      <c r="U5" s="108">
        <v>3</v>
      </c>
      <c r="V5" s="108">
        <v>2</v>
      </c>
      <c r="W5" s="108">
        <v>0.5</v>
      </c>
      <c r="X5" s="108">
        <v>0.5</v>
      </c>
      <c r="Y5" s="108">
        <v>0</v>
      </c>
      <c r="Z5" s="108">
        <v>0</v>
      </c>
      <c r="AA5" s="108">
        <f aca="true" t="shared" si="3" ref="AA5:AA37">SUM(U5:Z5)</f>
        <v>6</v>
      </c>
      <c r="AB5" s="108"/>
      <c r="AC5" s="108"/>
      <c r="AD5" s="108">
        <v>1</v>
      </c>
      <c r="AE5" s="108">
        <v>1</v>
      </c>
      <c r="AF5" s="108">
        <v>1</v>
      </c>
      <c r="AG5" s="110">
        <f>(AD5+AE5+AF5)</f>
        <v>3</v>
      </c>
      <c r="AH5" s="111"/>
      <c r="AI5" s="111">
        <v>11</v>
      </c>
      <c r="AJ5" s="110">
        <f aca="true" t="shared" si="4" ref="AJ5:AJ37">AI5*14/30</f>
        <v>5.133333333333334</v>
      </c>
      <c r="AK5" s="145">
        <f aca="true" t="shared" si="5" ref="AK5:AK36">Q5</f>
        <v>2</v>
      </c>
      <c r="AL5" s="145">
        <v>0</v>
      </c>
      <c r="AM5" s="145">
        <f>AK5+AL5</f>
        <v>2</v>
      </c>
      <c r="AN5" s="79">
        <f t="shared" si="0"/>
        <v>6.533333333333333</v>
      </c>
      <c r="AO5" s="32"/>
      <c r="AP5" s="32"/>
      <c r="AQ5" s="151">
        <f>AM5</f>
        <v>2</v>
      </c>
      <c r="AR5" s="33" t="str">
        <f>IF(AQ5&gt;18,"Reprovado",IF(AN5&gt;5.9,"Aprovado","Exame"))</f>
        <v>Aprovado</v>
      </c>
    </row>
    <row r="6" spans="1:46" ht="15.75" thickBot="1">
      <c r="A6">
        <v>2</v>
      </c>
      <c r="B6" s="34" t="s">
        <v>56</v>
      </c>
      <c r="C6" s="35" t="s">
        <v>77</v>
      </c>
      <c r="D6" s="36" t="s">
        <v>98</v>
      </c>
      <c r="E6" s="36"/>
      <c r="F6" s="112">
        <v>1</v>
      </c>
      <c r="G6" s="112">
        <v>1</v>
      </c>
      <c r="H6" s="112">
        <v>1</v>
      </c>
      <c r="I6" s="112">
        <v>1</v>
      </c>
      <c r="J6" s="112">
        <v>1</v>
      </c>
      <c r="K6" s="112">
        <v>0.5</v>
      </c>
      <c r="L6" s="112">
        <v>0.5</v>
      </c>
      <c r="M6" s="112">
        <v>1</v>
      </c>
      <c r="N6" s="112">
        <f t="shared" si="1"/>
        <v>8</v>
      </c>
      <c r="O6" s="112">
        <v>6</v>
      </c>
      <c r="P6" s="112"/>
      <c r="Q6" s="113">
        <f t="shared" si="2"/>
        <v>6</v>
      </c>
      <c r="R6" s="112">
        <v>2</v>
      </c>
      <c r="S6" s="112">
        <v>2</v>
      </c>
      <c r="T6" s="112"/>
      <c r="U6" s="112">
        <v>3</v>
      </c>
      <c r="V6" s="112">
        <v>2</v>
      </c>
      <c r="W6" s="112">
        <v>0.5</v>
      </c>
      <c r="X6" s="112">
        <v>0.5</v>
      </c>
      <c r="Y6" s="112">
        <v>0</v>
      </c>
      <c r="Z6" s="112">
        <v>0</v>
      </c>
      <c r="AA6" s="112">
        <f t="shared" si="3"/>
        <v>6</v>
      </c>
      <c r="AB6" s="112"/>
      <c r="AC6" s="112"/>
      <c r="AD6" s="112">
        <v>1</v>
      </c>
      <c r="AE6" s="112">
        <v>1</v>
      </c>
      <c r="AF6" s="112">
        <v>1</v>
      </c>
      <c r="AG6" s="114">
        <f aca="true" t="shared" si="6" ref="AG6:AG37">(AD6+AE6+AF6)</f>
        <v>3</v>
      </c>
      <c r="AH6" s="115"/>
      <c r="AI6" s="115">
        <v>6</v>
      </c>
      <c r="AJ6" s="114">
        <f t="shared" si="4"/>
        <v>2.8</v>
      </c>
      <c r="AK6" s="114">
        <f t="shared" si="5"/>
        <v>6</v>
      </c>
      <c r="AL6" s="114">
        <v>6</v>
      </c>
      <c r="AM6" s="114">
        <f aca="true" t="shared" si="7" ref="AM6:AM37">AK6+AL6</f>
        <v>12</v>
      </c>
      <c r="AN6" s="79">
        <f t="shared" si="0"/>
        <v>5.45</v>
      </c>
      <c r="AO6" s="37"/>
      <c r="AP6" s="37"/>
      <c r="AQ6" s="151">
        <f aca="true" t="shared" si="8" ref="AQ6:AQ37">AM6</f>
        <v>12</v>
      </c>
      <c r="AR6" s="33" t="str">
        <f aca="true" t="shared" si="9" ref="AR6:AR37">IF(AQ6&gt;18,"Reprovado",IF(AN6&gt;5.9,"Aprovado","Exame"))</f>
        <v>Exame</v>
      </c>
      <c r="AT6">
        <v>58</v>
      </c>
    </row>
    <row r="7" spans="1:46" ht="15.75" thickBot="1">
      <c r="A7">
        <v>3</v>
      </c>
      <c r="B7" s="38" t="s">
        <v>214</v>
      </c>
      <c r="C7" s="39" t="s">
        <v>180</v>
      </c>
      <c r="D7" s="40" t="s">
        <v>99</v>
      </c>
      <c r="E7" s="40"/>
      <c r="F7" s="116">
        <v>1</v>
      </c>
      <c r="G7" s="116">
        <v>1</v>
      </c>
      <c r="H7" s="116">
        <v>1</v>
      </c>
      <c r="I7" s="116">
        <v>1</v>
      </c>
      <c r="J7" s="116">
        <v>1</v>
      </c>
      <c r="K7" s="116">
        <v>0.5</v>
      </c>
      <c r="L7" s="116">
        <v>0.5</v>
      </c>
      <c r="M7" s="116">
        <v>1</v>
      </c>
      <c r="N7" s="116">
        <f t="shared" si="1"/>
        <v>8</v>
      </c>
      <c r="O7" s="116">
        <v>4</v>
      </c>
      <c r="P7" s="116"/>
      <c r="Q7" s="117">
        <f t="shared" si="2"/>
        <v>4</v>
      </c>
      <c r="R7" s="116">
        <v>6</v>
      </c>
      <c r="S7" s="116">
        <v>6</v>
      </c>
      <c r="T7" s="116"/>
      <c r="U7" s="116">
        <v>3</v>
      </c>
      <c r="V7" s="116">
        <v>2</v>
      </c>
      <c r="W7" s="116">
        <v>0.5</v>
      </c>
      <c r="X7" s="116">
        <v>0.5</v>
      </c>
      <c r="Y7" s="116">
        <v>0</v>
      </c>
      <c r="Z7" s="116">
        <v>0</v>
      </c>
      <c r="AA7" s="116">
        <f t="shared" si="3"/>
        <v>6</v>
      </c>
      <c r="AB7" s="116"/>
      <c r="AC7" s="116"/>
      <c r="AD7" s="116">
        <v>1</v>
      </c>
      <c r="AE7" s="116">
        <v>1</v>
      </c>
      <c r="AF7" s="116">
        <v>1</v>
      </c>
      <c r="AG7" s="118">
        <f t="shared" si="6"/>
        <v>3</v>
      </c>
      <c r="AH7" s="119"/>
      <c r="AI7" s="119">
        <v>19</v>
      </c>
      <c r="AJ7" s="118">
        <f t="shared" si="4"/>
        <v>8.866666666666667</v>
      </c>
      <c r="AK7" s="148">
        <f t="shared" si="5"/>
        <v>4</v>
      </c>
      <c r="AL7" s="148">
        <v>6</v>
      </c>
      <c r="AM7" s="148">
        <f t="shared" si="7"/>
        <v>10</v>
      </c>
      <c r="AN7" s="79">
        <f t="shared" si="0"/>
        <v>7.966666666666667</v>
      </c>
      <c r="AO7" s="37"/>
      <c r="AP7" s="37"/>
      <c r="AQ7" s="151">
        <f t="shared" si="8"/>
        <v>10</v>
      </c>
      <c r="AR7" s="33" t="str">
        <f t="shared" si="9"/>
        <v>Aprovado</v>
      </c>
      <c r="AT7">
        <v>58</v>
      </c>
    </row>
    <row r="8" spans="1:44" ht="15.75" thickBot="1">
      <c r="A8">
        <v>4</v>
      </c>
      <c r="B8" s="34" t="s">
        <v>57</v>
      </c>
      <c r="C8" s="35" t="s">
        <v>78</v>
      </c>
      <c r="D8" s="36" t="s">
        <v>99</v>
      </c>
      <c r="E8" s="36"/>
      <c r="F8" s="112">
        <v>1</v>
      </c>
      <c r="G8" s="112">
        <v>1</v>
      </c>
      <c r="H8" s="112">
        <v>1</v>
      </c>
      <c r="I8" s="112">
        <v>1</v>
      </c>
      <c r="J8" s="112">
        <v>1</v>
      </c>
      <c r="K8" s="112">
        <v>0.5</v>
      </c>
      <c r="L8" s="112">
        <v>0.5</v>
      </c>
      <c r="M8" s="112">
        <v>1</v>
      </c>
      <c r="N8" s="112">
        <f t="shared" si="1"/>
        <v>8</v>
      </c>
      <c r="O8" s="112">
        <v>2</v>
      </c>
      <c r="P8" s="112"/>
      <c r="Q8" s="113">
        <f t="shared" si="2"/>
        <v>2</v>
      </c>
      <c r="R8" s="112">
        <v>5.5</v>
      </c>
      <c r="S8" s="112">
        <v>5.5</v>
      </c>
      <c r="T8" s="112"/>
      <c r="U8" s="112">
        <v>1.5</v>
      </c>
      <c r="V8" s="112">
        <v>1</v>
      </c>
      <c r="W8" s="112">
        <v>0.5</v>
      </c>
      <c r="X8" s="112">
        <v>0.5</v>
      </c>
      <c r="Y8" s="112">
        <v>0</v>
      </c>
      <c r="Z8" s="112">
        <v>0</v>
      </c>
      <c r="AA8" s="112">
        <f t="shared" si="3"/>
        <v>3.5</v>
      </c>
      <c r="AB8" s="112"/>
      <c r="AC8" s="112"/>
      <c r="AD8" s="112">
        <v>1</v>
      </c>
      <c r="AE8" s="112">
        <v>1</v>
      </c>
      <c r="AF8" s="112">
        <v>1</v>
      </c>
      <c r="AG8" s="114">
        <f t="shared" si="6"/>
        <v>3</v>
      </c>
      <c r="AH8" s="115"/>
      <c r="AI8" s="115">
        <v>29</v>
      </c>
      <c r="AJ8" s="114">
        <f t="shared" si="4"/>
        <v>13.533333333333333</v>
      </c>
      <c r="AK8" s="147">
        <f t="shared" si="5"/>
        <v>2</v>
      </c>
      <c r="AL8" s="147">
        <v>6</v>
      </c>
      <c r="AM8" s="147">
        <f t="shared" si="7"/>
        <v>8</v>
      </c>
      <c r="AN8" s="79">
        <f t="shared" si="0"/>
        <v>8.383333333333333</v>
      </c>
      <c r="AO8" s="37"/>
      <c r="AP8" s="37"/>
      <c r="AQ8" s="151">
        <f t="shared" si="8"/>
        <v>8</v>
      </c>
      <c r="AR8" s="33" t="str">
        <f t="shared" si="9"/>
        <v>Aprovado</v>
      </c>
    </row>
    <row r="9" spans="1:44" ht="15.75" thickBot="1">
      <c r="A9">
        <v>5</v>
      </c>
      <c r="B9" s="38" t="s">
        <v>58</v>
      </c>
      <c r="C9" s="39" t="s">
        <v>79</v>
      </c>
      <c r="D9" s="40" t="s">
        <v>99</v>
      </c>
      <c r="E9" s="40"/>
      <c r="F9" s="116">
        <v>1</v>
      </c>
      <c r="G9" s="116">
        <v>1</v>
      </c>
      <c r="H9" s="116">
        <v>1</v>
      </c>
      <c r="I9" s="116">
        <v>1</v>
      </c>
      <c r="J9" s="116">
        <v>1</v>
      </c>
      <c r="K9" s="116">
        <v>0.5</v>
      </c>
      <c r="L9" s="116">
        <v>0.5</v>
      </c>
      <c r="M9" s="116">
        <v>1</v>
      </c>
      <c r="N9" s="116">
        <f t="shared" si="1"/>
        <v>8</v>
      </c>
      <c r="O9" s="116">
        <v>0</v>
      </c>
      <c r="P9" s="116"/>
      <c r="Q9" s="117">
        <f t="shared" si="2"/>
        <v>0</v>
      </c>
      <c r="R9" s="116">
        <v>6</v>
      </c>
      <c r="S9" s="116">
        <v>6</v>
      </c>
      <c r="T9" s="116"/>
      <c r="U9" s="116"/>
      <c r="V9" s="116"/>
      <c r="W9" s="116">
        <v>0.5</v>
      </c>
      <c r="X9" s="116">
        <v>0.5</v>
      </c>
      <c r="Y9" s="116">
        <v>0</v>
      </c>
      <c r="Z9" s="116">
        <v>0</v>
      </c>
      <c r="AA9" s="116">
        <f t="shared" si="3"/>
        <v>1</v>
      </c>
      <c r="AB9" s="116"/>
      <c r="AC9" s="116"/>
      <c r="AD9" s="116">
        <v>1</v>
      </c>
      <c r="AE9" s="116">
        <v>1</v>
      </c>
      <c r="AF9" s="116">
        <v>1</v>
      </c>
      <c r="AG9" s="118">
        <f t="shared" si="6"/>
        <v>3</v>
      </c>
      <c r="AH9" s="119"/>
      <c r="AI9" s="119">
        <v>24</v>
      </c>
      <c r="AJ9" s="118">
        <f t="shared" si="4"/>
        <v>11.2</v>
      </c>
      <c r="AK9" s="148">
        <f t="shared" si="5"/>
        <v>0</v>
      </c>
      <c r="AL9" s="148">
        <v>6</v>
      </c>
      <c r="AM9" s="148">
        <f t="shared" si="7"/>
        <v>6</v>
      </c>
      <c r="AN9" s="79">
        <f t="shared" si="0"/>
        <v>7.3</v>
      </c>
      <c r="AO9" s="37"/>
      <c r="AP9" s="37"/>
      <c r="AQ9" s="151">
        <f t="shared" si="8"/>
        <v>6</v>
      </c>
      <c r="AR9" s="33" t="str">
        <f t="shared" si="9"/>
        <v>Aprovado</v>
      </c>
    </row>
    <row r="10" spans="1:46" ht="15.75" thickBot="1">
      <c r="A10">
        <v>6</v>
      </c>
      <c r="B10" s="34" t="s">
        <v>59</v>
      </c>
      <c r="C10" s="35" t="s">
        <v>80</v>
      </c>
      <c r="D10" s="36" t="s">
        <v>99</v>
      </c>
      <c r="E10" s="36"/>
      <c r="F10" s="112">
        <v>1</v>
      </c>
      <c r="G10" s="112">
        <v>1</v>
      </c>
      <c r="H10" s="112">
        <v>1</v>
      </c>
      <c r="I10" s="112">
        <v>1</v>
      </c>
      <c r="J10" s="112">
        <v>1</v>
      </c>
      <c r="K10" s="112">
        <v>0.5</v>
      </c>
      <c r="L10" s="112">
        <v>0.5</v>
      </c>
      <c r="M10" s="112">
        <v>1</v>
      </c>
      <c r="N10" s="112">
        <f t="shared" si="1"/>
        <v>8</v>
      </c>
      <c r="O10" s="112">
        <v>0</v>
      </c>
      <c r="P10" s="112"/>
      <c r="Q10" s="113">
        <f t="shared" si="2"/>
        <v>0</v>
      </c>
      <c r="R10" s="112"/>
      <c r="S10" s="112">
        <f>4*9/10</f>
        <v>3.6</v>
      </c>
      <c r="T10" s="112"/>
      <c r="U10" s="112">
        <v>3</v>
      </c>
      <c r="V10" s="112">
        <v>2</v>
      </c>
      <c r="W10" s="112">
        <v>0.5</v>
      </c>
      <c r="X10" s="112">
        <v>0.5</v>
      </c>
      <c r="Y10" s="112">
        <v>0</v>
      </c>
      <c r="Z10" s="112">
        <v>0</v>
      </c>
      <c r="AA10" s="112">
        <f t="shared" si="3"/>
        <v>6</v>
      </c>
      <c r="AB10" s="112"/>
      <c r="AC10" s="112"/>
      <c r="AD10" s="112">
        <v>1</v>
      </c>
      <c r="AE10" s="112">
        <v>1</v>
      </c>
      <c r="AF10" s="112">
        <v>1</v>
      </c>
      <c r="AG10" s="114">
        <f t="shared" si="6"/>
        <v>3</v>
      </c>
      <c r="AH10" s="115"/>
      <c r="AI10" s="115">
        <v>11</v>
      </c>
      <c r="AJ10" s="114">
        <f t="shared" si="4"/>
        <v>5.133333333333334</v>
      </c>
      <c r="AK10" s="147">
        <f t="shared" si="5"/>
        <v>0</v>
      </c>
      <c r="AL10" s="147">
        <v>6</v>
      </c>
      <c r="AM10" s="147">
        <f t="shared" si="7"/>
        <v>6</v>
      </c>
      <c r="AN10" s="79">
        <f t="shared" si="0"/>
        <v>6.433333333333334</v>
      </c>
      <c r="AO10" s="37"/>
      <c r="AP10" s="37"/>
      <c r="AQ10" s="151">
        <f t="shared" si="8"/>
        <v>6</v>
      </c>
      <c r="AR10" s="33" t="str">
        <f t="shared" si="9"/>
        <v>Aprovado</v>
      </c>
      <c r="AT10">
        <v>2</v>
      </c>
    </row>
    <row r="11" spans="1:46" ht="15.75" thickBot="1">
      <c r="A11">
        <v>7</v>
      </c>
      <c r="B11" s="38" t="s">
        <v>215</v>
      </c>
      <c r="C11" s="39" t="s">
        <v>181</v>
      </c>
      <c r="D11" s="40" t="s">
        <v>101</v>
      </c>
      <c r="E11" s="40"/>
      <c r="F11" s="116">
        <v>1</v>
      </c>
      <c r="G11" s="116"/>
      <c r="H11" s="116"/>
      <c r="I11" s="116"/>
      <c r="J11" s="116"/>
      <c r="K11" s="116"/>
      <c r="L11" s="116"/>
      <c r="M11" s="116">
        <v>1</v>
      </c>
      <c r="N11" s="116">
        <f t="shared" si="1"/>
        <v>2</v>
      </c>
      <c r="O11" s="116">
        <v>6</v>
      </c>
      <c r="P11" s="116"/>
      <c r="Q11" s="117">
        <f t="shared" si="2"/>
        <v>6</v>
      </c>
      <c r="R11" s="116"/>
      <c r="S11" s="116"/>
      <c r="T11" s="116"/>
      <c r="U11" s="116"/>
      <c r="V11" s="116"/>
      <c r="W11" s="116"/>
      <c r="X11" s="116"/>
      <c r="Y11" s="116">
        <v>0</v>
      </c>
      <c r="Z11" s="116">
        <v>0</v>
      </c>
      <c r="AA11" s="116">
        <f t="shared" si="3"/>
        <v>0</v>
      </c>
      <c r="AB11" s="116"/>
      <c r="AC11" s="116"/>
      <c r="AD11" s="116"/>
      <c r="AE11" s="116"/>
      <c r="AF11" s="116"/>
      <c r="AG11" s="118">
        <f t="shared" si="6"/>
        <v>0</v>
      </c>
      <c r="AH11" s="119"/>
      <c r="AI11" s="119"/>
      <c r="AJ11" s="118">
        <f t="shared" si="4"/>
        <v>0</v>
      </c>
      <c r="AK11" s="148">
        <f t="shared" si="5"/>
        <v>6</v>
      </c>
      <c r="AL11" s="148">
        <v>26</v>
      </c>
      <c r="AM11" s="148">
        <f t="shared" si="7"/>
        <v>32</v>
      </c>
      <c r="AN11" s="79">
        <f t="shared" si="0"/>
        <v>0.5</v>
      </c>
      <c r="AO11" s="37"/>
      <c r="AP11" s="37"/>
      <c r="AQ11" s="151">
        <f t="shared" si="8"/>
        <v>32</v>
      </c>
      <c r="AR11" s="33" t="str">
        <f t="shared" si="9"/>
        <v>Reprovado</v>
      </c>
      <c r="AT11">
        <v>58</v>
      </c>
    </row>
    <row r="12" spans="1:44" s="101" customFormat="1" ht="15.75" thickBot="1">
      <c r="A12" s="101">
        <v>8</v>
      </c>
      <c r="B12" s="34" t="s">
        <v>216</v>
      </c>
      <c r="C12" s="35" t="s">
        <v>182</v>
      </c>
      <c r="D12" s="36" t="s">
        <v>98</v>
      </c>
      <c r="E12" s="36"/>
      <c r="F12" s="112">
        <v>1</v>
      </c>
      <c r="G12" s="112">
        <v>1</v>
      </c>
      <c r="H12" s="112">
        <v>1</v>
      </c>
      <c r="I12" s="112">
        <v>1</v>
      </c>
      <c r="J12" s="112">
        <v>1</v>
      </c>
      <c r="K12" s="112">
        <v>0.5</v>
      </c>
      <c r="L12" s="112">
        <v>0.5</v>
      </c>
      <c r="M12" s="112">
        <v>1</v>
      </c>
      <c r="N12" s="112">
        <f t="shared" si="1"/>
        <v>8</v>
      </c>
      <c r="O12" s="112">
        <v>0</v>
      </c>
      <c r="P12" s="112"/>
      <c r="Q12" s="113">
        <f t="shared" si="2"/>
        <v>0</v>
      </c>
      <c r="R12" s="112">
        <v>5</v>
      </c>
      <c r="S12" s="112">
        <v>5</v>
      </c>
      <c r="T12" s="112"/>
      <c r="U12" s="112">
        <v>1.5</v>
      </c>
      <c r="V12" s="112">
        <v>1</v>
      </c>
      <c r="W12" s="112">
        <v>0.5</v>
      </c>
      <c r="X12" s="112"/>
      <c r="Y12" s="112">
        <v>0</v>
      </c>
      <c r="Z12" s="112">
        <v>0</v>
      </c>
      <c r="AA12" s="112">
        <f t="shared" si="3"/>
        <v>3</v>
      </c>
      <c r="AB12" s="112"/>
      <c r="AC12" s="112"/>
      <c r="AD12" s="112">
        <v>1</v>
      </c>
      <c r="AE12" s="112">
        <v>1</v>
      </c>
      <c r="AF12" s="112">
        <v>1</v>
      </c>
      <c r="AG12" s="114">
        <f t="shared" si="6"/>
        <v>3</v>
      </c>
      <c r="AH12" s="115"/>
      <c r="AI12" s="115">
        <v>19</v>
      </c>
      <c r="AJ12" s="114">
        <f t="shared" si="4"/>
        <v>8.866666666666667</v>
      </c>
      <c r="AK12" s="147">
        <f t="shared" si="5"/>
        <v>0</v>
      </c>
      <c r="AL12" s="147">
        <v>6</v>
      </c>
      <c r="AM12" s="147">
        <f t="shared" si="7"/>
        <v>6</v>
      </c>
      <c r="AN12" s="79">
        <f t="shared" si="0"/>
        <v>6.966666666666667</v>
      </c>
      <c r="AO12" s="37"/>
      <c r="AP12" s="37"/>
      <c r="AQ12" s="151">
        <f t="shared" si="8"/>
        <v>6</v>
      </c>
      <c r="AR12" s="33" t="str">
        <f t="shared" si="9"/>
        <v>Aprovado</v>
      </c>
    </row>
    <row r="13" spans="1:44" ht="15.75" thickBot="1">
      <c r="A13" s="101">
        <v>9</v>
      </c>
      <c r="B13" s="38" t="s">
        <v>60</v>
      </c>
      <c r="C13" s="39" t="s">
        <v>81</v>
      </c>
      <c r="D13" s="40" t="s">
        <v>100</v>
      </c>
      <c r="E13" s="40"/>
      <c r="F13" s="116"/>
      <c r="G13" s="116"/>
      <c r="H13" s="116">
        <v>1</v>
      </c>
      <c r="I13" s="116"/>
      <c r="J13" s="116"/>
      <c r="K13" s="116">
        <v>0.5</v>
      </c>
      <c r="L13" s="116">
        <v>0.5</v>
      </c>
      <c r="M13" s="116">
        <v>1</v>
      </c>
      <c r="N13" s="116">
        <f t="shared" si="1"/>
        <v>4</v>
      </c>
      <c r="O13" s="116">
        <v>6</v>
      </c>
      <c r="P13" s="116"/>
      <c r="Q13" s="117">
        <f t="shared" si="2"/>
        <v>6</v>
      </c>
      <c r="R13" s="116">
        <v>4</v>
      </c>
      <c r="S13" s="116">
        <v>4</v>
      </c>
      <c r="T13" s="116"/>
      <c r="U13" s="116">
        <v>3</v>
      </c>
      <c r="V13" s="116">
        <v>2</v>
      </c>
      <c r="W13" s="116">
        <v>0.5</v>
      </c>
      <c r="X13" s="116">
        <v>0.5</v>
      </c>
      <c r="Y13" s="116">
        <v>0</v>
      </c>
      <c r="Z13" s="116">
        <v>0</v>
      </c>
      <c r="AA13" s="116">
        <f t="shared" si="3"/>
        <v>6</v>
      </c>
      <c r="AB13" s="116"/>
      <c r="AC13" s="116"/>
      <c r="AD13" s="116">
        <v>1</v>
      </c>
      <c r="AE13" s="116">
        <v>1</v>
      </c>
      <c r="AF13" s="116">
        <v>1</v>
      </c>
      <c r="AG13" s="118">
        <f t="shared" si="6"/>
        <v>3</v>
      </c>
      <c r="AH13" s="119"/>
      <c r="AI13" s="119">
        <v>11</v>
      </c>
      <c r="AJ13" s="118">
        <f t="shared" si="4"/>
        <v>5.133333333333334</v>
      </c>
      <c r="AK13" s="148">
        <f t="shared" si="5"/>
        <v>6</v>
      </c>
      <c r="AL13" s="148">
        <v>4</v>
      </c>
      <c r="AM13" s="148">
        <f t="shared" si="7"/>
        <v>10</v>
      </c>
      <c r="AN13" s="79">
        <f t="shared" si="0"/>
        <v>5.533333333333333</v>
      </c>
      <c r="AO13" s="37"/>
      <c r="AP13" s="37"/>
      <c r="AQ13" s="151">
        <f t="shared" si="8"/>
        <v>10</v>
      </c>
      <c r="AR13" s="33" t="str">
        <f t="shared" si="9"/>
        <v>Exame</v>
      </c>
    </row>
    <row r="14" spans="1:46" ht="15.75" thickBot="1">
      <c r="A14" s="101">
        <v>10</v>
      </c>
      <c r="B14" s="34" t="s">
        <v>61</v>
      </c>
      <c r="C14" s="35" t="s">
        <v>82</v>
      </c>
      <c r="D14" s="36" t="s">
        <v>101</v>
      </c>
      <c r="E14" s="36"/>
      <c r="F14" s="112">
        <v>1</v>
      </c>
      <c r="G14" s="112">
        <v>1</v>
      </c>
      <c r="H14" s="112">
        <v>1</v>
      </c>
      <c r="I14" s="112">
        <v>0.5</v>
      </c>
      <c r="J14" s="112"/>
      <c r="K14" s="112">
        <v>0.5</v>
      </c>
      <c r="L14" s="112">
        <v>0.5</v>
      </c>
      <c r="M14" s="112">
        <v>1</v>
      </c>
      <c r="N14" s="112">
        <f t="shared" si="1"/>
        <v>6.5</v>
      </c>
      <c r="O14" s="112">
        <v>8</v>
      </c>
      <c r="P14" s="112"/>
      <c r="Q14" s="113">
        <f t="shared" si="2"/>
        <v>8</v>
      </c>
      <c r="R14" s="112"/>
      <c r="S14" s="112">
        <f>9*9/10</f>
        <v>8.1</v>
      </c>
      <c r="T14" s="112"/>
      <c r="U14" s="112">
        <v>3</v>
      </c>
      <c r="V14" s="112">
        <v>2</v>
      </c>
      <c r="W14" s="112">
        <v>0.5</v>
      </c>
      <c r="X14" s="112">
        <v>0.5</v>
      </c>
      <c r="Y14" s="112">
        <v>0</v>
      </c>
      <c r="Z14" s="112">
        <v>0</v>
      </c>
      <c r="AA14" s="112">
        <f t="shared" si="3"/>
        <v>6</v>
      </c>
      <c r="AB14" s="112"/>
      <c r="AC14" s="112"/>
      <c r="AD14" s="112">
        <v>1</v>
      </c>
      <c r="AE14" s="112">
        <v>1</v>
      </c>
      <c r="AF14" s="112">
        <v>1</v>
      </c>
      <c r="AG14" s="114">
        <f t="shared" si="6"/>
        <v>3</v>
      </c>
      <c r="AH14" s="115"/>
      <c r="AI14" s="115">
        <v>17</v>
      </c>
      <c r="AJ14" s="114">
        <f t="shared" si="4"/>
        <v>7.933333333333334</v>
      </c>
      <c r="AK14" s="147">
        <f t="shared" si="5"/>
        <v>8</v>
      </c>
      <c r="AL14" s="147">
        <v>4</v>
      </c>
      <c r="AM14" s="147">
        <f t="shared" si="7"/>
        <v>12</v>
      </c>
      <c r="AN14" s="79">
        <f t="shared" si="0"/>
        <v>7.883333333333334</v>
      </c>
      <c r="AO14" s="37"/>
      <c r="AP14" s="37"/>
      <c r="AQ14" s="151">
        <f t="shared" si="8"/>
        <v>12</v>
      </c>
      <c r="AR14" s="33" t="str">
        <f t="shared" si="9"/>
        <v>Aprovado</v>
      </c>
      <c r="AT14">
        <v>58</v>
      </c>
    </row>
    <row r="15" spans="1:44" s="101" customFormat="1" ht="15.75" thickBot="1">
      <c r="A15" s="101">
        <v>11</v>
      </c>
      <c r="B15" s="38" t="s">
        <v>217</v>
      </c>
      <c r="C15" s="39" t="s">
        <v>183</v>
      </c>
      <c r="D15" s="40" t="s">
        <v>98</v>
      </c>
      <c r="E15" s="40"/>
      <c r="F15" s="116">
        <v>1</v>
      </c>
      <c r="G15" s="116">
        <v>0.5</v>
      </c>
      <c r="H15" s="116">
        <v>0.5</v>
      </c>
      <c r="I15" s="116">
        <v>0.5</v>
      </c>
      <c r="J15" s="116">
        <v>1</v>
      </c>
      <c r="K15" s="116">
        <v>0.5</v>
      </c>
      <c r="L15" s="116">
        <v>0.5</v>
      </c>
      <c r="M15" s="116">
        <v>0</v>
      </c>
      <c r="N15" s="116">
        <f t="shared" si="1"/>
        <v>5</v>
      </c>
      <c r="O15" s="116">
        <v>10</v>
      </c>
      <c r="P15" s="116"/>
      <c r="Q15" s="117">
        <f t="shared" si="2"/>
        <v>10</v>
      </c>
      <c r="R15" s="116">
        <v>0</v>
      </c>
      <c r="S15" s="116">
        <v>0</v>
      </c>
      <c r="T15" s="116"/>
      <c r="U15" s="116">
        <v>3</v>
      </c>
      <c r="V15" s="116">
        <v>2</v>
      </c>
      <c r="W15" s="116">
        <v>0.5</v>
      </c>
      <c r="X15" s="116">
        <v>0.5</v>
      </c>
      <c r="Y15" s="116">
        <v>0</v>
      </c>
      <c r="Z15" s="116">
        <v>0</v>
      </c>
      <c r="AA15" s="116">
        <f t="shared" si="3"/>
        <v>6</v>
      </c>
      <c r="AB15" s="116"/>
      <c r="AC15" s="116"/>
      <c r="AD15" s="116">
        <v>1</v>
      </c>
      <c r="AE15" s="116">
        <v>1</v>
      </c>
      <c r="AF15" s="116">
        <v>1</v>
      </c>
      <c r="AG15" s="118">
        <f t="shared" si="6"/>
        <v>3</v>
      </c>
      <c r="AH15" s="119"/>
      <c r="AI15" s="119"/>
      <c r="AJ15" s="118">
        <f t="shared" si="4"/>
        <v>0</v>
      </c>
      <c r="AK15" s="148">
        <f t="shared" si="5"/>
        <v>10</v>
      </c>
      <c r="AL15" s="148">
        <v>10</v>
      </c>
      <c r="AM15" s="148">
        <f t="shared" si="7"/>
        <v>20</v>
      </c>
      <c r="AN15" s="79">
        <f t="shared" si="0"/>
        <v>3.5</v>
      </c>
      <c r="AO15" s="37"/>
      <c r="AP15" s="37"/>
      <c r="AQ15" s="151">
        <f t="shared" si="8"/>
        <v>20</v>
      </c>
      <c r="AR15" s="33" t="str">
        <f t="shared" si="9"/>
        <v>Reprovado</v>
      </c>
    </row>
    <row r="16" spans="1:46" ht="15.75" thickBot="1">
      <c r="A16" s="101">
        <v>12</v>
      </c>
      <c r="B16" s="34" t="s">
        <v>218</v>
      </c>
      <c r="C16" s="35" t="s">
        <v>184</v>
      </c>
      <c r="D16" s="36" t="s">
        <v>171</v>
      </c>
      <c r="E16" s="36"/>
      <c r="F16" s="112">
        <v>1</v>
      </c>
      <c r="G16" s="112">
        <v>1</v>
      </c>
      <c r="H16" s="112">
        <v>1</v>
      </c>
      <c r="I16" s="112">
        <v>1</v>
      </c>
      <c r="J16" s="112">
        <v>1</v>
      </c>
      <c r="K16" s="112">
        <v>0.5</v>
      </c>
      <c r="L16" s="112">
        <v>0.5</v>
      </c>
      <c r="M16" s="112">
        <v>1</v>
      </c>
      <c r="N16" s="112">
        <f t="shared" si="1"/>
        <v>8</v>
      </c>
      <c r="O16" s="112">
        <v>6</v>
      </c>
      <c r="P16" s="112"/>
      <c r="Q16" s="113">
        <f t="shared" si="2"/>
        <v>6</v>
      </c>
      <c r="R16" s="112">
        <v>6</v>
      </c>
      <c r="S16" s="112">
        <v>6</v>
      </c>
      <c r="T16" s="112"/>
      <c r="U16" s="112">
        <v>3</v>
      </c>
      <c r="V16" s="112">
        <v>2</v>
      </c>
      <c r="W16" s="112"/>
      <c r="X16" s="112">
        <v>0.5</v>
      </c>
      <c r="Y16" s="112">
        <v>0</v>
      </c>
      <c r="Z16" s="112">
        <v>0</v>
      </c>
      <c r="AA16" s="112">
        <f t="shared" si="3"/>
        <v>5.5</v>
      </c>
      <c r="AB16" s="112"/>
      <c r="AC16" s="112"/>
      <c r="AD16" s="112">
        <v>1</v>
      </c>
      <c r="AE16" s="112">
        <v>1</v>
      </c>
      <c r="AF16" s="112">
        <v>1</v>
      </c>
      <c r="AG16" s="114">
        <f t="shared" si="6"/>
        <v>3</v>
      </c>
      <c r="AH16" s="115"/>
      <c r="AI16" s="115"/>
      <c r="AJ16" s="114">
        <f>13*14/29</f>
        <v>6.275862068965517</v>
      </c>
      <c r="AK16" s="147">
        <f t="shared" si="5"/>
        <v>6</v>
      </c>
      <c r="AL16" s="147">
        <v>8</v>
      </c>
      <c r="AM16" s="147">
        <f t="shared" si="7"/>
        <v>14</v>
      </c>
      <c r="AN16" s="79">
        <f t="shared" si="0"/>
        <v>7.193965517241379</v>
      </c>
      <c r="AO16" s="37"/>
      <c r="AP16" s="37"/>
      <c r="AQ16" s="151">
        <f t="shared" si="8"/>
        <v>14</v>
      </c>
      <c r="AR16" s="33" t="str">
        <f t="shared" si="9"/>
        <v>Aprovado</v>
      </c>
      <c r="AT16">
        <v>60</v>
      </c>
    </row>
    <row r="17" spans="1:47" ht="15.75" thickBot="1">
      <c r="A17" s="101">
        <v>13</v>
      </c>
      <c r="B17" s="38" t="s">
        <v>62</v>
      </c>
      <c r="C17" s="39" t="s">
        <v>83</v>
      </c>
      <c r="D17" s="40" t="s">
        <v>99</v>
      </c>
      <c r="E17" s="40"/>
      <c r="F17" s="116">
        <v>1</v>
      </c>
      <c r="G17" s="116"/>
      <c r="H17" s="116">
        <v>1</v>
      </c>
      <c r="I17" s="116">
        <v>1</v>
      </c>
      <c r="J17" s="116">
        <v>1</v>
      </c>
      <c r="K17" s="116">
        <v>0.5</v>
      </c>
      <c r="L17" s="116">
        <v>0.5</v>
      </c>
      <c r="M17" s="116">
        <v>1</v>
      </c>
      <c r="N17" s="116">
        <f t="shared" si="1"/>
        <v>7</v>
      </c>
      <c r="O17" s="116">
        <v>0</v>
      </c>
      <c r="P17" s="116"/>
      <c r="Q17" s="117">
        <f t="shared" si="2"/>
        <v>0</v>
      </c>
      <c r="R17" s="116">
        <v>7</v>
      </c>
      <c r="S17" s="116">
        <v>7</v>
      </c>
      <c r="T17" s="116"/>
      <c r="U17" s="116">
        <v>3</v>
      </c>
      <c r="V17" s="116">
        <v>2</v>
      </c>
      <c r="W17" s="116">
        <v>0.5</v>
      </c>
      <c r="X17" s="116">
        <v>0.5</v>
      </c>
      <c r="Y17" s="116">
        <v>0</v>
      </c>
      <c r="Z17" s="116">
        <v>0</v>
      </c>
      <c r="AA17" s="116">
        <f t="shared" si="3"/>
        <v>6</v>
      </c>
      <c r="AB17" s="116"/>
      <c r="AC17" s="116"/>
      <c r="AD17" s="116">
        <v>1</v>
      </c>
      <c r="AE17" s="116">
        <v>1</v>
      </c>
      <c r="AF17" s="116">
        <v>1</v>
      </c>
      <c r="AG17" s="118">
        <f t="shared" si="6"/>
        <v>3</v>
      </c>
      <c r="AH17" s="119"/>
      <c r="AI17" s="119">
        <v>12</v>
      </c>
      <c r="AJ17" s="118">
        <f t="shared" si="4"/>
        <v>5.6</v>
      </c>
      <c r="AK17" s="148">
        <f t="shared" si="5"/>
        <v>0</v>
      </c>
      <c r="AL17" s="148">
        <v>2</v>
      </c>
      <c r="AM17" s="148">
        <f t="shared" si="7"/>
        <v>2</v>
      </c>
      <c r="AN17" s="79">
        <f t="shared" si="0"/>
        <v>7.15</v>
      </c>
      <c r="AO17" s="37"/>
      <c r="AP17" s="37"/>
      <c r="AQ17" s="151">
        <f t="shared" si="8"/>
        <v>2</v>
      </c>
      <c r="AR17" s="33" t="str">
        <f t="shared" si="9"/>
        <v>Aprovado</v>
      </c>
      <c r="AT17">
        <v>10</v>
      </c>
      <c r="AU17" s="47"/>
    </row>
    <row r="18" spans="1:46" ht="15.75" thickBot="1">
      <c r="A18" s="101">
        <v>14</v>
      </c>
      <c r="B18" s="34" t="s">
        <v>219</v>
      </c>
      <c r="C18" s="35" t="s">
        <v>185</v>
      </c>
      <c r="D18" s="36" t="s">
        <v>98</v>
      </c>
      <c r="E18" s="36"/>
      <c r="F18" s="112">
        <v>1</v>
      </c>
      <c r="G18" s="112">
        <v>1</v>
      </c>
      <c r="H18" s="112">
        <v>1</v>
      </c>
      <c r="I18" s="112">
        <v>1</v>
      </c>
      <c r="J18" s="112">
        <v>1</v>
      </c>
      <c r="K18" s="112">
        <v>0.5</v>
      </c>
      <c r="L18" s="112">
        <v>0.5</v>
      </c>
      <c r="M18" s="112">
        <v>1</v>
      </c>
      <c r="N18" s="112">
        <f t="shared" si="1"/>
        <v>8</v>
      </c>
      <c r="O18" s="112">
        <v>8</v>
      </c>
      <c r="P18" s="112"/>
      <c r="Q18" s="113">
        <f t="shared" si="2"/>
        <v>8</v>
      </c>
      <c r="R18" s="112">
        <v>3</v>
      </c>
      <c r="S18" s="112">
        <v>3</v>
      </c>
      <c r="T18" s="112"/>
      <c r="U18" s="112">
        <v>3</v>
      </c>
      <c r="V18" s="112">
        <v>2</v>
      </c>
      <c r="W18" s="112">
        <v>0.5</v>
      </c>
      <c r="X18" s="112">
        <v>0.5</v>
      </c>
      <c r="Y18" s="112">
        <v>0</v>
      </c>
      <c r="Z18" s="112">
        <v>0</v>
      </c>
      <c r="AA18" s="112">
        <f t="shared" si="3"/>
        <v>6</v>
      </c>
      <c r="AB18" s="112"/>
      <c r="AC18" s="112"/>
      <c r="AD18" s="112">
        <v>1</v>
      </c>
      <c r="AE18" s="112">
        <v>1</v>
      </c>
      <c r="AF18" s="112">
        <v>1</v>
      </c>
      <c r="AG18" s="114">
        <f t="shared" si="6"/>
        <v>3</v>
      </c>
      <c r="AH18" s="115"/>
      <c r="AI18" s="115">
        <v>11</v>
      </c>
      <c r="AJ18" s="114">
        <f t="shared" si="4"/>
        <v>5.133333333333334</v>
      </c>
      <c r="AK18" s="147">
        <f t="shared" si="5"/>
        <v>8</v>
      </c>
      <c r="AL18" s="147">
        <v>0</v>
      </c>
      <c r="AM18" s="147">
        <f t="shared" si="7"/>
        <v>8</v>
      </c>
      <c r="AN18" s="79">
        <f t="shared" si="0"/>
        <v>6.283333333333333</v>
      </c>
      <c r="AO18" s="37"/>
      <c r="AP18" s="37"/>
      <c r="AQ18" s="151">
        <f t="shared" si="8"/>
        <v>8</v>
      </c>
      <c r="AR18" s="33" t="str">
        <f t="shared" si="9"/>
        <v>Aprovado</v>
      </c>
      <c r="AT18">
        <v>10</v>
      </c>
    </row>
    <row r="19" spans="1:46" ht="15.75" thickBot="1">
      <c r="A19" s="101">
        <v>15</v>
      </c>
      <c r="B19" s="38" t="s">
        <v>63</v>
      </c>
      <c r="C19" s="39" t="s">
        <v>84</v>
      </c>
      <c r="D19" s="40" t="s">
        <v>99</v>
      </c>
      <c r="E19" s="40"/>
      <c r="F19" s="116">
        <v>1</v>
      </c>
      <c r="G19" s="116">
        <v>1</v>
      </c>
      <c r="H19" s="116">
        <v>1</v>
      </c>
      <c r="I19" s="116">
        <v>1</v>
      </c>
      <c r="J19" s="116">
        <v>1</v>
      </c>
      <c r="K19" s="116">
        <v>0.5</v>
      </c>
      <c r="L19" s="116">
        <v>0.5</v>
      </c>
      <c r="M19" s="116">
        <v>1</v>
      </c>
      <c r="N19" s="116">
        <f t="shared" si="1"/>
        <v>8</v>
      </c>
      <c r="O19" s="116">
        <v>0</v>
      </c>
      <c r="P19" s="116"/>
      <c r="Q19" s="117">
        <f t="shared" si="2"/>
        <v>0</v>
      </c>
      <c r="R19" s="116"/>
      <c r="S19" s="116"/>
      <c r="T19" s="116"/>
      <c r="U19" s="116">
        <v>3</v>
      </c>
      <c r="V19" s="116">
        <v>2</v>
      </c>
      <c r="W19" s="116">
        <v>0.5</v>
      </c>
      <c r="X19" s="116">
        <v>0.5</v>
      </c>
      <c r="Y19" s="116">
        <v>0</v>
      </c>
      <c r="Z19" s="116">
        <v>0</v>
      </c>
      <c r="AA19" s="116">
        <f t="shared" si="3"/>
        <v>6</v>
      </c>
      <c r="AB19" s="116"/>
      <c r="AC19" s="116"/>
      <c r="AD19" s="116">
        <v>1</v>
      </c>
      <c r="AE19" s="116">
        <v>1</v>
      </c>
      <c r="AF19" s="116">
        <v>1</v>
      </c>
      <c r="AG19" s="118">
        <f t="shared" si="6"/>
        <v>3</v>
      </c>
      <c r="AH19" s="119"/>
      <c r="AI19" s="119">
        <v>16</v>
      </c>
      <c r="AJ19" s="118">
        <f t="shared" si="4"/>
        <v>7.466666666666667</v>
      </c>
      <c r="AK19" s="148">
        <f t="shared" si="5"/>
        <v>0</v>
      </c>
      <c r="AL19" s="148">
        <v>4</v>
      </c>
      <c r="AM19" s="148">
        <f t="shared" si="7"/>
        <v>4</v>
      </c>
      <c r="AN19" s="79">
        <f t="shared" si="0"/>
        <v>6.116666666666667</v>
      </c>
      <c r="AO19" s="37"/>
      <c r="AP19" s="37"/>
      <c r="AQ19" s="151">
        <f t="shared" si="8"/>
        <v>4</v>
      </c>
      <c r="AR19" s="33" t="str">
        <f t="shared" si="9"/>
        <v>Aprovado</v>
      </c>
      <c r="AT19">
        <v>60</v>
      </c>
    </row>
    <row r="20" spans="1:44" s="101" customFormat="1" ht="15.75" thickBot="1">
      <c r="A20" s="101">
        <v>16</v>
      </c>
      <c r="B20" s="34" t="s">
        <v>220</v>
      </c>
      <c r="C20" s="35" t="s">
        <v>186</v>
      </c>
      <c r="D20" s="36" t="s">
        <v>173</v>
      </c>
      <c r="E20" s="36"/>
      <c r="F20" s="112">
        <v>1</v>
      </c>
      <c r="G20" s="112">
        <v>1</v>
      </c>
      <c r="H20" s="112">
        <v>1</v>
      </c>
      <c r="I20" s="112">
        <v>1</v>
      </c>
      <c r="J20" s="112"/>
      <c r="K20" s="112">
        <v>0.5</v>
      </c>
      <c r="L20" s="112">
        <v>0.5</v>
      </c>
      <c r="M20" s="112">
        <v>0</v>
      </c>
      <c r="N20" s="112">
        <f t="shared" si="1"/>
        <v>6</v>
      </c>
      <c r="O20" s="112">
        <v>12</v>
      </c>
      <c r="P20" s="112"/>
      <c r="Q20" s="113">
        <f t="shared" si="2"/>
        <v>12</v>
      </c>
      <c r="R20" s="112">
        <v>3</v>
      </c>
      <c r="S20" s="112">
        <v>3</v>
      </c>
      <c r="T20" s="112"/>
      <c r="U20" s="112">
        <v>3</v>
      </c>
      <c r="V20" s="112">
        <v>2</v>
      </c>
      <c r="W20" s="112"/>
      <c r="X20" s="112">
        <v>0.5</v>
      </c>
      <c r="Y20" s="112">
        <v>0</v>
      </c>
      <c r="Z20" s="112">
        <v>0</v>
      </c>
      <c r="AA20" s="112">
        <f t="shared" si="3"/>
        <v>5.5</v>
      </c>
      <c r="AB20" s="112"/>
      <c r="AC20" s="112"/>
      <c r="AD20" s="112"/>
      <c r="AE20" s="112"/>
      <c r="AF20" s="112"/>
      <c r="AG20" s="114">
        <f t="shared" si="6"/>
        <v>0</v>
      </c>
      <c r="AH20" s="115"/>
      <c r="AI20" s="115">
        <v>4</v>
      </c>
      <c r="AJ20" s="114">
        <f t="shared" si="4"/>
        <v>1.8666666666666667</v>
      </c>
      <c r="AK20" s="147"/>
      <c r="AL20" s="147">
        <v>12</v>
      </c>
      <c r="AM20" s="147">
        <f t="shared" si="7"/>
        <v>12</v>
      </c>
      <c r="AN20" s="79">
        <f t="shared" si="0"/>
        <v>4.091666666666667</v>
      </c>
      <c r="AO20" s="37"/>
      <c r="AP20" s="37"/>
      <c r="AQ20" s="151">
        <f t="shared" si="8"/>
        <v>12</v>
      </c>
      <c r="AR20" s="33" t="str">
        <f t="shared" si="9"/>
        <v>Exame</v>
      </c>
    </row>
    <row r="21" spans="1:44" s="101" customFormat="1" ht="15.75" thickBot="1">
      <c r="A21" s="101">
        <v>17</v>
      </c>
      <c r="B21" s="38" t="s">
        <v>221</v>
      </c>
      <c r="C21" s="39" t="s">
        <v>187</v>
      </c>
      <c r="D21" s="40" t="s">
        <v>171</v>
      </c>
      <c r="E21" s="40"/>
      <c r="F21" s="116">
        <v>1</v>
      </c>
      <c r="G21" s="116"/>
      <c r="H21" s="116"/>
      <c r="I21" s="116"/>
      <c r="J21" s="116">
        <v>1</v>
      </c>
      <c r="K21" s="116"/>
      <c r="L21" s="116"/>
      <c r="M21" s="116">
        <v>0</v>
      </c>
      <c r="N21" s="116">
        <f t="shared" si="1"/>
        <v>2</v>
      </c>
      <c r="O21" s="116">
        <v>6</v>
      </c>
      <c r="P21" s="116"/>
      <c r="Q21" s="117">
        <f t="shared" si="2"/>
        <v>6</v>
      </c>
      <c r="R21" s="116"/>
      <c r="S21" s="116"/>
      <c r="T21" s="116"/>
      <c r="U21" s="116"/>
      <c r="V21" s="116"/>
      <c r="W21" s="116"/>
      <c r="X21" s="116"/>
      <c r="Y21" s="116">
        <v>0</v>
      </c>
      <c r="Z21" s="116">
        <v>0</v>
      </c>
      <c r="AA21" s="116">
        <f t="shared" si="3"/>
        <v>0</v>
      </c>
      <c r="AB21" s="116"/>
      <c r="AC21" s="116"/>
      <c r="AD21" s="116"/>
      <c r="AE21" s="116"/>
      <c r="AF21" s="116"/>
      <c r="AG21" s="118">
        <f t="shared" si="6"/>
        <v>0</v>
      </c>
      <c r="AH21" s="119"/>
      <c r="AI21" s="119"/>
      <c r="AJ21" s="118">
        <f t="shared" si="4"/>
        <v>0</v>
      </c>
      <c r="AK21" s="148">
        <f t="shared" si="5"/>
        <v>6</v>
      </c>
      <c r="AL21" s="148">
        <v>24</v>
      </c>
      <c r="AM21" s="148">
        <f t="shared" si="7"/>
        <v>30</v>
      </c>
      <c r="AN21" s="79">
        <f t="shared" si="0"/>
        <v>0.5</v>
      </c>
      <c r="AO21" s="37"/>
      <c r="AP21" s="37"/>
      <c r="AQ21" s="151">
        <f t="shared" si="8"/>
        <v>30</v>
      </c>
      <c r="AR21" s="33" t="str">
        <f t="shared" si="9"/>
        <v>Reprovado</v>
      </c>
    </row>
    <row r="22" spans="1:44" s="101" customFormat="1" ht="15.75" thickBot="1">
      <c r="A22" s="101">
        <v>18</v>
      </c>
      <c r="B22" s="34" t="s">
        <v>222</v>
      </c>
      <c r="C22" s="35" t="s">
        <v>188</v>
      </c>
      <c r="D22" s="36" t="s">
        <v>99</v>
      </c>
      <c r="E22" s="36"/>
      <c r="F22" s="112">
        <v>1</v>
      </c>
      <c r="G22" s="112"/>
      <c r="H22" s="112">
        <v>1</v>
      </c>
      <c r="I22" s="112">
        <v>1</v>
      </c>
      <c r="J22" s="112">
        <v>1</v>
      </c>
      <c r="K22" s="112">
        <v>0.5</v>
      </c>
      <c r="L22" s="112">
        <v>0.5</v>
      </c>
      <c r="M22" s="112">
        <v>0</v>
      </c>
      <c r="N22" s="112">
        <f t="shared" si="1"/>
        <v>6</v>
      </c>
      <c r="O22" s="112">
        <v>4</v>
      </c>
      <c r="P22" s="112"/>
      <c r="Q22" s="113">
        <f t="shared" si="2"/>
        <v>4</v>
      </c>
      <c r="R22" s="112">
        <v>0.1</v>
      </c>
      <c r="S22" s="112">
        <v>0.1</v>
      </c>
      <c r="T22" s="112"/>
      <c r="U22" s="112">
        <v>1</v>
      </c>
      <c r="V22" s="112">
        <v>1</v>
      </c>
      <c r="W22" s="112">
        <v>0.5</v>
      </c>
      <c r="X22" s="112">
        <v>0.5</v>
      </c>
      <c r="Y22" s="112">
        <v>0</v>
      </c>
      <c r="Z22" s="112">
        <v>0</v>
      </c>
      <c r="AA22" s="112">
        <f t="shared" si="3"/>
        <v>3</v>
      </c>
      <c r="AB22" s="112"/>
      <c r="AC22" s="112"/>
      <c r="AD22" s="112"/>
      <c r="AE22" s="112"/>
      <c r="AF22" s="112"/>
      <c r="AG22" s="114">
        <f t="shared" si="6"/>
        <v>0</v>
      </c>
      <c r="AH22" s="115"/>
      <c r="AI22" s="115"/>
      <c r="AJ22" s="114">
        <f t="shared" si="4"/>
        <v>0</v>
      </c>
      <c r="AK22" s="147">
        <f t="shared" si="5"/>
        <v>4</v>
      </c>
      <c r="AL22" s="147">
        <v>14</v>
      </c>
      <c r="AM22" s="147">
        <f t="shared" si="7"/>
        <v>18</v>
      </c>
      <c r="AN22" s="79">
        <f t="shared" si="0"/>
        <v>2.275</v>
      </c>
      <c r="AO22" s="37"/>
      <c r="AP22" s="37"/>
      <c r="AQ22" s="151">
        <f t="shared" si="8"/>
        <v>18</v>
      </c>
      <c r="AR22" s="33" t="str">
        <f t="shared" si="9"/>
        <v>Exame</v>
      </c>
    </row>
    <row r="23" spans="1:44" ht="15.75" thickBot="1">
      <c r="A23" s="101">
        <v>19</v>
      </c>
      <c r="B23" s="38" t="s">
        <v>64</v>
      </c>
      <c r="C23" s="39" t="s">
        <v>85</v>
      </c>
      <c r="D23" s="40" t="s">
        <v>99</v>
      </c>
      <c r="E23" s="40"/>
      <c r="F23" s="116">
        <v>1</v>
      </c>
      <c r="G23" s="116">
        <v>1</v>
      </c>
      <c r="H23" s="116">
        <v>1</v>
      </c>
      <c r="I23" s="116">
        <v>0.5</v>
      </c>
      <c r="J23" s="116"/>
      <c r="K23" s="116">
        <v>0.5</v>
      </c>
      <c r="L23" s="116">
        <v>0.5</v>
      </c>
      <c r="M23" s="116">
        <v>1</v>
      </c>
      <c r="N23" s="116">
        <f t="shared" si="1"/>
        <v>6.5</v>
      </c>
      <c r="O23" s="116">
        <v>4</v>
      </c>
      <c r="P23" s="116"/>
      <c r="Q23" s="117">
        <f t="shared" si="2"/>
        <v>4</v>
      </c>
      <c r="R23" s="116">
        <v>2</v>
      </c>
      <c r="S23" s="116">
        <v>2</v>
      </c>
      <c r="T23" s="116"/>
      <c r="U23" s="116">
        <v>3</v>
      </c>
      <c r="V23" s="116">
        <v>2</v>
      </c>
      <c r="W23" s="116">
        <v>0.5</v>
      </c>
      <c r="X23" s="116">
        <v>0.5</v>
      </c>
      <c r="Y23" s="116">
        <v>0</v>
      </c>
      <c r="Z23" s="116">
        <v>0</v>
      </c>
      <c r="AA23" s="116">
        <f t="shared" si="3"/>
        <v>6</v>
      </c>
      <c r="AB23" s="116"/>
      <c r="AC23" s="116"/>
      <c r="AD23" s="116">
        <v>1</v>
      </c>
      <c r="AE23" s="116">
        <v>1</v>
      </c>
      <c r="AF23" s="116">
        <v>1</v>
      </c>
      <c r="AG23" s="118">
        <f t="shared" si="6"/>
        <v>3</v>
      </c>
      <c r="AH23" s="119"/>
      <c r="AI23" s="119">
        <v>5</v>
      </c>
      <c r="AJ23" s="118">
        <f t="shared" si="4"/>
        <v>2.3333333333333335</v>
      </c>
      <c r="AK23" s="148">
        <f t="shared" si="5"/>
        <v>4</v>
      </c>
      <c r="AL23" s="148">
        <v>6</v>
      </c>
      <c r="AM23" s="148">
        <f t="shared" si="7"/>
        <v>10</v>
      </c>
      <c r="AN23" s="79">
        <f t="shared" si="0"/>
        <v>4.958333333333333</v>
      </c>
      <c r="AO23" s="37"/>
      <c r="AP23" s="37"/>
      <c r="AQ23" s="151">
        <f t="shared" si="8"/>
        <v>10</v>
      </c>
      <c r="AR23" s="33" t="str">
        <f t="shared" si="9"/>
        <v>Exame</v>
      </c>
    </row>
    <row r="24" spans="1:44" ht="15.75" thickBot="1">
      <c r="A24" s="101">
        <v>20</v>
      </c>
      <c r="B24" s="34" t="s">
        <v>223</v>
      </c>
      <c r="C24" s="35" t="s">
        <v>189</v>
      </c>
      <c r="D24" s="36" t="s">
        <v>101</v>
      </c>
      <c r="E24" s="36"/>
      <c r="F24" s="112">
        <v>1</v>
      </c>
      <c r="G24" s="112">
        <v>1</v>
      </c>
      <c r="H24" s="112">
        <v>1</v>
      </c>
      <c r="I24" s="112">
        <v>1</v>
      </c>
      <c r="J24" s="112">
        <v>1</v>
      </c>
      <c r="K24" s="112">
        <v>0.5</v>
      </c>
      <c r="L24" s="112">
        <v>0.5</v>
      </c>
      <c r="M24" s="112">
        <v>1</v>
      </c>
      <c r="N24" s="112">
        <f t="shared" si="1"/>
        <v>8</v>
      </c>
      <c r="O24" s="112">
        <v>0</v>
      </c>
      <c r="P24" s="112"/>
      <c r="Q24" s="113">
        <f t="shared" si="2"/>
        <v>0</v>
      </c>
      <c r="R24" s="112"/>
      <c r="S24" s="112">
        <f>1*9/10</f>
        <v>0.9</v>
      </c>
      <c r="T24" s="112"/>
      <c r="U24" s="112">
        <v>3</v>
      </c>
      <c r="V24" s="112">
        <v>2</v>
      </c>
      <c r="W24" s="112">
        <v>0.5</v>
      </c>
      <c r="X24" s="112"/>
      <c r="Y24" s="112">
        <v>0</v>
      </c>
      <c r="Z24" s="112">
        <v>0</v>
      </c>
      <c r="AA24" s="112">
        <f t="shared" si="3"/>
        <v>5.5</v>
      </c>
      <c r="AB24" s="112"/>
      <c r="AC24" s="112"/>
      <c r="AD24" s="112">
        <v>1</v>
      </c>
      <c r="AE24" s="112">
        <v>1</v>
      </c>
      <c r="AF24" s="112">
        <v>1</v>
      </c>
      <c r="AG24" s="114">
        <f t="shared" si="6"/>
        <v>3</v>
      </c>
      <c r="AH24" s="115"/>
      <c r="AI24" s="115">
        <v>7</v>
      </c>
      <c r="AJ24" s="114">
        <f t="shared" si="4"/>
        <v>3.2666666666666666</v>
      </c>
      <c r="AK24" s="147">
        <f t="shared" si="5"/>
        <v>0</v>
      </c>
      <c r="AL24" s="147">
        <v>6</v>
      </c>
      <c r="AM24" s="147">
        <f t="shared" si="7"/>
        <v>6</v>
      </c>
      <c r="AN24" s="79">
        <f t="shared" si="0"/>
        <v>5.166666666666666</v>
      </c>
      <c r="AO24" s="37"/>
      <c r="AP24" s="37"/>
      <c r="AQ24" s="151">
        <f t="shared" si="8"/>
        <v>6</v>
      </c>
      <c r="AR24" s="33" t="str">
        <f t="shared" si="9"/>
        <v>Exame</v>
      </c>
    </row>
    <row r="25" spans="1:46" ht="15.75" thickBot="1">
      <c r="A25" s="101">
        <v>21</v>
      </c>
      <c r="B25" s="38" t="s">
        <v>65</v>
      </c>
      <c r="C25" s="39" t="s">
        <v>86</v>
      </c>
      <c r="D25" s="40" t="s">
        <v>99</v>
      </c>
      <c r="E25" s="40"/>
      <c r="F25" s="116">
        <v>1</v>
      </c>
      <c r="G25" s="116">
        <v>1</v>
      </c>
      <c r="H25" s="116">
        <v>1</v>
      </c>
      <c r="I25" s="116">
        <v>1</v>
      </c>
      <c r="J25" s="116">
        <v>1</v>
      </c>
      <c r="K25" s="116">
        <v>0.5</v>
      </c>
      <c r="L25" s="116">
        <v>0.5</v>
      </c>
      <c r="M25" s="116">
        <v>1</v>
      </c>
      <c r="N25" s="116">
        <f t="shared" si="1"/>
        <v>8</v>
      </c>
      <c r="O25" s="116">
        <v>0</v>
      </c>
      <c r="P25" s="116"/>
      <c r="Q25" s="117">
        <f t="shared" si="2"/>
        <v>0</v>
      </c>
      <c r="R25" s="116">
        <v>7</v>
      </c>
      <c r="S25" s="116">
        <v>7</v>
      </c>
      <c r="T25" s="116"/>
      <c r="U25" s="116">
        <v>3</v>
      </c>
      <c r="V25" s="116">
        <v>2</v>
      </c>
      <c r="W25" s="116">
        <v>0.5</v>
      </c>
      <c r="X25" s="116">
        <v>0.5</v>
      </c>
      <c r="Y25" s="116">
        <v>0</v>
      </c>
      <c r="Z25" s="116">
        <v>0</v>
      </c>
      <c r="AA25" s="116">
        <f t="shared" si="3"/>
        <v>6</v>
      </c>
      <c r="AB25" s="116"/>
      <c r="AC25" s="116"/>
      <c r="AD25" s="116">
        <v>1</v>
      </c>
      <c r="AE25" s="116">
        <v>1</v>
      </c>
      <c r="AF25" s="116">
        <v>1</v>
      </c>
      <c r="AG25" s="118">
        <f t="shared" si="6"/>
        <v>3</v>
      </c>
      <c r="AH25" s="119"/>
      <c r="AI25" s="119">
        <v>18</v>
      </c>
      <c r="AJ25" s="118">
        <f t="shared" si="4"/>
        <v>8.4</v>
      </c>
      <c r="AK25" s="148">
        <f t="shared" si="5"/>
        <v>0</v>
      </c>
      <c r="AL25" s="148">
        <v>0</v>
      </c>
      <c r="AM25" s="148">
        <f t="shared" si="7"/>
        <v>0</v>
      </c>
      <c r="AN25" s="79">
        <f t="shared" si="0"/>
        <v>8.1</v>
      </c>
      <c r="AO25" s="37"/>
      <c r="AP25" s="37"/>
      <c r="AQ25" s="151">
        <f t="shared" si="8"/>
        <v>0</v>
      </c>
      <c r="AR25" s="33" t="str">
        <f t="shared" si="9"/>
        <v>Aprovado</v>
      </c>
      <c r="AT25">
        <v>4</v>
      </c>
    </row>
    <row r="26" spans="2:44" s="193" customFormat="1" ht="15.75" thickBot="1">
      <c r="B26" s="194" t="s">
        <v>224</v>
      </c>
      <c r="C26" s="192" t="s">
        <v>190</v>
      </c>
      <c r="D26" s="195" t="s">
        <v>101</v>
      </c>
      <c r="E26" s="195"/>
      <c r="F26" s="196">
        <v>1</v>
      </c>
      <c r="G26" s="196"/>
      <c r="H26" s="196"/>
      <c r="I26" s="196"/>
      <c r="J26" s="196"/>
      <c r="K26" s="196"/>
      <c r="L26" s="196"/>
      <c r="M26" s="196">
        <v>0</v>
      </c>
      <c r="N26" s="196">
        <f t="shared" si="1"/>
        <v>1</v>
      </c>
      <c r="O26" s="196">
        <v>8</v>
      </c>
      <c r="P26" s="196"/>
      <c r="Q26" s="197">
        <f t="shared" si="2"/>
        <v>8</v>
      </c>
      <c r="R26" s="196"/>
      <c r="S26" s="196"/>
      <c r="T26" s="196"/>
      <c r="U26" s="196"/>
      <c r="V26" s="196"/>
      <c r="W26" s="196"/>
      <c r="X26" s="196"/>
      <c r="Y26" s="196">
        <v>0</v>
      </c>
      <c r="Z26" s="196">
        <v>0</v>
      </c>
      <c r="AA26" s="196">
        <f t="shared" si="3"/>
        <v>0</v>
      </c>
      <c r="AB26" s="196"/>
      <c r="AC26" s="196"/>
      <c r="AD26" s="196"/>
      <c r="AE26" s="196"/>
      <c r="AF26" s="196"/>
      <c r="AG26" s="198">
        <f t="shared" si="6"/>
        <v>0</v>
      </c>
      <c r="AH26" s="199"/>
      <c r="AI26" s="199"/>
      <c r="AJ26" s="198">
        <f t="shared" si="4"/>
        <v>0</v>
      </c>
      <c r="AK26" s="200">
        <f t="shared" si="5"/>
        <v>8</v>
      </c>
      <c r="AL26" s="200">
        <v>30</v>
      </c>
      <c r="AM26" s="200">
        <f t="shared" si="7"/>
        <v>38</v>
      </c>
      <c r="AN26" s="201">
        <f t="shared" si="0"/>
        <v>0.25</v>
      </c>
      <c r="AO26" s="202"/>
      <c r="AP26" s="202"/>
      <c r="AQ26" s="203">
        <f t="shared" si="8"/>
        <v>38</v>
      </c>
      <c r="AR26" s="204" t="str">
        <f t="shared" si="9"/>
        <v>Reprovado</v>
      </c>
    </row>
    <row r="27" spans="1:46" ht="15.75" thickBot="1">
      <c r="A27" s="101">
        <v>22</v>
      </c>
      <c r="B27" s="38" t="s">
        <v>66</v>
      </c>
      <c r="C27" s="39" t="s">
        <v>87</v>
      </c>
      <c r="D27" s="40" t="s">
        <v>99</v>
      </c>
      <c r="E27" s="40"/>
      <c r="F27" s="116"/>
      <c r="G27" s="116"/>
      <c r="H27" s="116"/>
      <c r="I27" s="116"/>
      <c r="J27" s="116"/>
      <c r="K27" s="116">
        <v>0.5</v>
      </c>
      <c r="L27" s="116">
        <v>0.5</v>
      </c>
      <c r="M27" s="116">
        <v>1</v>
      </c>
      <c r="N27" s="116">
        <f t="shared" si="1"/>
        <v>2</v>
      </c>
      <c r="O27" s="116">
        <v>8</v>
      </c>
      <c r="P27" s="116"/>
      <c r="Q27" s="117">
        <f t="shared" si="2"/>
        <v>8</v>
      </c>
      <c r="R27" s="116">
        <v>3</v>
      </c>
      <c r="S27" s="116">
        <v>3</v>
      </c>
      <c r="T27" s="116"/>
      <c r="U27" s="116">
        <v>1.5</v>
      </c>
      <c r="V27" s="116">
        <v>0.5</v>
      </c>
      <c r="W27" s="116">
        <v>0.5</v>
      </c>
      <c r="X27" s="116">
        <v>0.5</v>
      </c>
      <c r="Y27" s="116">
        <v>0</v>
      </c>
      <c r="Z27" s="116">
        <v>0</v>
      </c>
      <c r="AA27" s="116">
        <f t="shared" si="3"/>
        <v>3</v>
      </c>
      <c r="AB27" s="116"/>
      <c r="AC27" s="116"/>
      <c r="AD27" s="116">
        <v>1</v>
      </c>
      <c r="AE27" s="116">
        <v>1</v>
      </c>
      <c r="AF27" s="116">
        <v>1</v>
      </c>
      <c r="AG27" s="118">
        <f t="shared" si="6"/>
        <v>3</v>
      </c>
      <c r="AH27" s="119"/>
      <c r="AI27" s="119">
        <v>3</v>
      </c>
      <c r="AJ27" s="118">
        <f t="shared" si="4"/>
        <v>1.4</v>
      </c>
      <c r="AK27" s="148">
        <f t="shared" si="5"/>
        <v>8</v>
      </c>
      <c r="AL27" s="148">
        <v>18</v>
      </c>
      <c r="AM27" s="148">
        <f t="shared" si="7"/>
        <v>26</v>
      </c>
      <c r="AN27" s="79">
        <f t="shared" si="0"/>
        <v>3.1</v>
      </c>
      <c r="AO27" s="37"/>
      <c r="AP27" s="37"/>
      <c r="AQ27" s="151">
        <f t="shared" si="8"/>
        <v>26</v>
      </c>
      <c r="AR27" s="33" t="str">
        <f t="shared" si="9"/>
        <v>Reprovado</v>
      </c>
      <c r="AT27">
        <v>10</v>
      </c>
    </row>
    <row r="28" spans="2:44" s="193" customFormat="1" ht="15.75" thickBot="1">
      <c r="B28" s="194" t="s">
        <v>67</v>
      </c>
      <c r="C28" s="192" t="s">
        <v>88</v>
      </c>
      <c r="D28" s="195" t="s">
        <v>99</v>
      </c>
      <c r="E28" s="195"/>
      <c r="F28" s="196"/>
      <c r="G28" s="196"/>
      <c r="H28" s="196"/>
      <c r="I28" s="196"/>
      <c r="J28" s="196"/>
      <c r="K28" s="196"/>
      <c r="L28" s="196"/>
      <c r="M28" s="196">
        <v>0</v>
      </c>
      <c r="N28" s="196">
        <f t="shared" si="1"/>
        <v>0</v>
      </c>
      <c r="O28" s="196">
        <v>22</v>
      </c>
      <c r="P28" s="196"/>
      <c r="Q28" s="197">
        <f t="shared" si="2"/>
        <v>22</v>
      </c>
      <c r="R28" s="196"/>
      <c r="S28" s="196"/>
      <c r="T28" s="196"/>
      <c r="U28" s="196"/>
      <c r="V28" s="196"/>
      <c r="W28" s="196"/>
      <c r="X28" s="196"/>
      <c r="Y28" s="196">
        <v>0</v>
      </c>
      <c r="Z28" s="196">
        <v>0</v>
      </c>
      <c r="AA28" s="196">
        <f t="shared" si="3"/>
        <v>0</v>
      </c>
      <c r="AB28" s="196"/>
      <c r="AC28" s="196"/>
      <c r="AD28" s="196"/>
      <c r="AE28" s="196"/>
      <c r="AF28" s="196"/>
      <c r="AG28" s="198">
        <f t="shared" si="6"/>
        <v>0</v>
      </c>
      <c r="AH28" s="199"/>
      <c r="AI28" s="199"/>
      <c r="AJ28" s="198">
        <f t="shared" si="4"/>
        <v>0</v>
      </c>
      <c r="AK28" s="200">
        <f t="shared" si="5"/>
        <v>22</v>
      </c>
      <c r="AL28" s="200">
        <v>28</v>
      </c>
      <c r="AM28" s="200">
        <f t="shared" si="7"/>
        <v>50</v>
      </c>
      <c r="AN28" s="201">
        <f t="shared" si="0"/>
        <v>0</v>
      </c>
      <c r="AO28" s="202"/>
      <c r="AP28" s="202"/>
      <c r="AQ28" s="203">
        <f t="shared" si="8"/>
        <v>50</v>
      </c>
      <c r="AR28" s="204" t="str">
        <f t="shared" si="9"/>
        <v>Reprovado</v>
      </c>
    </row>
    <row r="29" spans="1:44" s="101" customFormat="1" ht="15.75" thickBot="1">
      <c r="A29" s="101">
        <v>23</v>
      </c>
      <c r="B29" s="38" t="s">
        <v>225</v>
      </c>
      <c r="C29" s="39" t="s">
        <v>191</v>
      </c>
      <c r="D29" s="40" t="s">
        <v>171</v>
      </c>
      <c r="E29" s="40"/>
      <c r="F29" s="116">
        <v>1</v>
      </c>
      <c r="G29" s="116">
        <v>1</v>
      </c>
      <c r="H29" s="116"/>
      <c r="I29" s="116"/>
      <c r="J29" s="116"/>
      <c r="K29" s="116"/>
      <c r="L29" s="116"/>
      <c r="M29" s="116">
        <v>1</v>
      </c>
      <c r="N29" s="116">
        <f t="shared" si="1"/>
        <v>3</v>
      </c>
      <c r="O29" s="116">
        <v>8</v>
      </c>
      <c r="P29" s="116"/>
      <c r="Q29" s="117">
        <f t="shared" si="2"/>
        <v>8</v>
      </c>
      <c r="R29" s="116"/>
      <c r="S29" s="116"/>
      <c r="T29" s="116"/>
      <c r="U29" s="116"/>
      <c r="V29" s="116"/>
      <c r="W29" s="116"/>
      <c r="X29" s="116"/>
      <c r="Y29" s="116">
        <v>0</v>
      </c>
      <c r="Z29" s="116">
        <v>0</v>
      </c>
      <c r="AA29" s="116">
        <f t="shared" si="3"/>
        <v>0</v>
      </c>
      <c r="AB29" s="116"/>
      <c r="AC29" s="116"/>
      <c r="AD29" s="116"/>
      <c r="AE29" s="116"/>
      <c r="AF29" s="116"/>
      <c r="AG29" s="118">
        <f t="shared" si="6"/>
        <v>0</v>
      </c>
      <c r="AH29" s="119"/>
      <c r="AI29" s="119"/>
      <c r="AJ29" s="118">
        <f t="shared" si="4"/>
        <v>0</v>
      </c>
      <c r="AK29" s="148">
        <f t="shared" si="5"/>
        <v>8</v>
      </c>
      <c r="AL29" s="148">
        <v>12</v>
      </c>
      <c r="AM29" s="148">
        <f t="shared" si="7"/>
        <v>20</v>
      </c>
      <c r="AN29" s="79">
        <f t="shared" si="0"/>
        <v>0.75</v>
      </c>
      <c r="AO29" s="37"/>
      <c r="AP29" s="37"/>
      <c r="AQ29" s="151">
        <f t="shared" si="8"/>
        <v>20</v>
      </c>
      <c r="AR29" s="33" t="str">
        <f t="shared" si="9"/>
        <v>Reprovado</v>
      </c>
    </row>
    <row r="30" spans="1:46" ht="15.75" thickBot="1">
      <c r="A30" s="101">
        <v>24</v>
      </c>
      <c r="B30" s="34" t="s">
        <v>68</v>
      </c>
      <c r="C30" s="35" t="s">
        <v>89</v>
      </c>
      <c r="D30" s="36" t="s">
        <v>99</v>
      </c>
      <c r="E30" s="36"/>
      <c r="F30" s="112">
        <v>1</v>
      </c>
      <c r="G30" s="112">
        <v>1</v>
      </c>
      <c r="H30" s="112">
        <v>1</v>
      </c>
      <c r="I30" s="112">
        <v>1</v>
      </c>
      <c r="J30" s="112">
        <v>1</v>
      </c>
      <c r="K30" s="112">
        <v>0.5</v>
      </c>
      <c r="L30" s="112">
        <v>0.5</v>
      </c>
      <c r="M30" s="112">
        <v>1</v>
      </c>
      <c r="N30" s="112">
        <f t="shared" si="1"/>
        <v>8</v>
      </c>
      <c r="O30" s="112">
        <v>10</v>
      </c>
      <c r="P30" s="112"/>
      <c r="Q30" s="113">
        <f t="shared" si="2"/>
        <v>10</v>
      </c>
      <c r="R30" s="112">
        <v>2</v>
      </c>
      <c r="S30" s="112">
        <v>2</v>
      </c>
      <c r="T30" s="112"/>
      <c r="U30" s="112">
        <v>3</v>
      </c>
      <c r="V30" s="112">
        <v>2</v>
      </c>
      <c r="W30" s="112">
        <v>0.5</v>
      </c>
      <c r="X30" s="112">
        <v>0.5</v>
      </c>
      <c r="Y30" s="112">
        <v>0</v>
      </c>
      <c r="Z30" s="112">
        <v>0</v>
      </c>
      <c r="AA30" s="112">
        <f t="shared" si="3"/>
        <v>6</v>
      </c>
      <c r="AB30" s="112"/>
      <c r="AC30" s="112"/>
      <c r="AD30" s="112">
        <v>1</v>
      </c>
      <c r="AE30" s="112">
        <v>1</v>
      </c>
      <c r="AF30" s="112">
        <v>1</v>
      </c>
      <c r="AG30" s="114">
        <f t="shared" si="6"/>
        <v>3</v>
      </c>
      <c r="AH30" s="115"/>
      <c r="AI30" s="115">
        <v>12</v>
      </c>
      <c r="AJ30" s="114">
        <f t="shared" si="4"/>
        <v>5.6</v>
      </c>
      <c r="AK30" s="147">
        <f t="shared" si="5"/>
        <v>10</v>
      </c>
      <c r="AL30" s="147">
        <v>6</v>
      </c>
      <c r="AM30" s="147">
        <f t="shared" si="7"/>
        <v>16</v>
      </c>
      <c r="AN30" s="79">
        <f t="shared" si="0"/>
        <v>6.15</v>
      </c>
      <c r="AO30" s="37"/>
      <c r="AP30" s="37"/>
      <c r="AQ30" s="151">
        <f t="shared" si="8"/>
        <v>16</v>
      </c>
      <c r="AR30" s="33" t="str">
        <f t="shared" si="9"/>
        <v>Aprovado</v>
      </c>
      <c r="AT30">
        <v>10</v>
      </c>
    </row>
    <row r="31" spans="1:44" s="101" customFormat="1" ht="15.75" thickBot="1">
      <c r="A31" s="101">
        <v>25</v>
      </c>
      <c r="B31" s="38" t="s">
        <v>226</v>
      </c>
      <c r="C31" s="39" t="s">
        <v>192</v>
      </c>
      <c r="D31" s="40" t="s">
        <v>227</v>
      </c>
      <c r="E31" s="40"/>
      <c r="F31" s="116">
        <v>1</v>
      </c>
      <c r="G31" s="116">
        <v>1</v>
      </c>
      <c r="H31" s="116">
        <v>1</v>
      </c>
      <c r="I31" s="116">
        <v>1</v>
      </c>
      <c r="J31" s="116">
        <v>1</v>
      </c>
      <c r="K31" s="116">
        <v>0.5</v>
      </c>
      <c r="L31" s="116">
        <v>0.5</v>
      </c>
      <c r="M31" s="116">
        <v>1</v>
      </c>
      <c r="N31" s="116">
        <f t="shared" si="1"/>
        <v>8</v>
      </c>
      <c r="O31" s="116">
        <v>10</v>
      </c>
      <c r="P31" s="116"/>
      <c r="Q31" s="117">
        <f t="shared" si="2"/>
        <v>10</v>
      </c>
      <c r="R31" s="116">
        <v>2</v>
      </c>
      <c r="S31" s="116">
        <v>2</v>
      </c>
      <c r="T31" s="116"/>
      <c r="U31" s="116">
        <v>3</v>
      </c>
      <c r="V31" s="116">
        <v>2</v>
      </c>
      <c r="W31" s="116"/>
      <c r="X31" s="116"/>
      <c r="Y31" s="116">
        <v>0</v>
      </c>
      <c r="Z31" s="116">
        <v>0</v>
      </c>
      <c r="AA31" s="116">
        <f t="shared" si="3"/>
        <v>5</v>
      </c>
      <c r="AB31" s="116"/>
      <c r="AC31" s="116"/>
      <c r="AD31" s="116">
        <v>1</v>
      </c>
      <c r="AE31" s="116">
        <v>1</v>
      </c>
      <c r="AF31" s="116">
        <v>1</v>
      </c>
      <c r="AG31" s="118">
        <f t="shared" si="6"/>
        <v>3</v>
      </c>
      <c r="AH31" s="119"/>
      <c r="AI31" s="119">
        <v>8</v>
      </c>
      <c r="AJ31" s="118">
        <f t="shared" si="4"/>
        <v>3.7333333333333334</v>
      </c>
      <c r="AK31" s="148"/>
      <c r="AL31" s="148">
        <v>10</v>
      </c>
      <c r="AM31" s="148">
        <f t="shared" si="7"/>
        <v>10</v>
      </c>
      <c r="AN31" s="79">
        <f t="shared" si="0"/>
        <v>5.433333333333334</v>
      </c>
      <c r="AO31" s="37">
        <v>9</v>
      </c>
      <c r="AP31" s="37">
        <f>AO31/2.9</f>
        <v>3.103448275862069</v>
      </c>
      <c r="AQ31" s="151">
        <f t="shared" si="8"/>
        <v>10</v>
      </c>
      <c r="AR31" s="33" t="str">
        <f t="shared" si="9"/>
        <v>Exame</v>
      </c>
    </row>
    <row r="32" spans="1:44" ht="15.75" thickBot="1">
      <c r="A32" s="101">
        <v>26</v>
      </c>
      <c r="B32" s="34" t="s">
        <v>69</v>
      </c>
      <c r="C32" s="35" t="s">
        <v>90</v>
      </c>
      <c r="D32" s="36" t="s">
        <v>99</v>
      </c>
      <c r="E32" s="36"/>
      <c r="F32" s="112">
        <v>1</v>
      </c>
      <c r="G32" s="112">
        <v>1</v>
      </c>
      <c r="H32" s="112">
        <v>1</v>
      </c>
      <c r="I32" s="112">
        <v>0.5</v>
      </c>
      <c r="J32" s="112">
        <v>1</v>
      </c>
      <c r="K32" s="112"/>
      <c r="L32" s="112"/>
      <c r="M32" s="112">
        <v>1</v>
      </c>
      <c r="N32" s="112">
        <f t="shared" si="1"/>
        <v>6.5</v>
      </c>
      <c r="O32" s="112">
        <v>10</v>
      </c>
      <c r="P32" s="112"/>
      <c r="Q32" s="113">
        <f t="shared" si="2"/>
        <v>10</v>
      </c>
      <c r="R32" s="112"/>
      <c r="S32" s="112"/>
      <c r="T32" s="112"/>
      <c r="U32" s="112"/>
      <c r="V32" s="112"/>
      <c r="W32" s="112"/>
      <c r="X32" s="112"/>
      <c r="Y32" s="112">
        <v>0</v>
      </c>
      <c r="Z32" s="112">
        <v>0</v>
      </c>
      <c r="AA32" s="112">
        <f t="shared" si="3"/>
        <v>0</v>
      </c>
      <c r="AB32" s="112"/>
      <c r="AC32" s="112"/>
      <c r="AD32" s="112"/>
      <c r="AE32" s="112"/>
      <c r="AF32" s="112"/>
      <c r="AG32" s="114">
        <f t="shared" si="6"/>
        <v>0</v>
      </c>
      <c r="AH32" s="115"/>
      <c r="AI32" s="115"/>
      <c r="AJ32" s="114">
        <f t="shared" si="4"/>
        <v>0</v>
      </c>
      <c r="AK32" s="147">
        <f t="shared" si="5"/>
        <v>10</v>
      </c>
      <c r="AL32" s="147">
        <v>14</v>
      </c>
      <c r="AM32" s="147">
        <f t="shared" si="7"/>
        <v>24</v>
      </c>
      <c r="AN32" s="79">
        <f t="shared" si="0"/>
        <v>1.625</v>
      </c>
      <c r="AO32" s="37"/>
      <c r="AP32" s="37"/>
      <c r="AQ32" s="151">
        <f t="shared" si="8"/>
        <v>24</v>
      </c>
      <c r="AR32" s="33" t="str">
        <f t="shared" si="9"/>
        <v>Reprovado</v>
      </c>
    </row>
    <row r="33" spans="1:46" ht="15.75" thickBot="1">
      <c r="A33" s="101">
        <v>27</v>
      </c>
      <c r="B33" s="38" t="s">
        <v>71</v>
      </c>
      <c r="C33" s="39" t="s">
        <v>92</v>
      </c>
      <c r="D33" s="40" t="s">
        <v>99</v>
      </c>
      <c r="E33" s="40"/>
      <c r="F33" s="116">
        <v>1</v>
      </c>
      <c r="G33" s="116">
        <v>1</v>
      </c>
      <c r="H33" s="116">
        <v>1</v>
      </c>
      <c r="I33" s="116">
        <v>1</v>
      </c>
      <c r="J33" s="116">
        <v>1</v>
      </c>
      <c r="K33" s="116">
        <v>0.5</v>
      </c>
      <c r="L33" s="116">
        <v>0.5</v>
      </c>
      <c r="M33" s="116">
        <v>1</v>
      </c>
      <c r="N33" s="116">
        <f t="shared" si="1"/>
        <v>8</v>
      </c>
      <c r="O33" s="116">
        <v>0</v>
      </c>
      <c r="P33" s="116"/>
      <c r="Q33" s="117">
        <f t="shared" si="2"/>
        <v>0</v>
      </c>
      <c r="R33" s="116">
        <v>6</v>
      </c>
      <c r="S33" s="116">
        <v>6</v>
      </c>
      <c r="T33" s="116"/>
      <c r="U33" s="116">
        <v>3</v>
      </c>
      <c r="V33" s="116">
        <v>2</v>
      </c>
      <c r="W33" s="116">
        <v>0.5</v>
      </c>
      <c r="X33" s="116">
        <v>0.5</v>
      </c>
      <c r="Y33" s="116">
        <v>0</v>
      </c>
      <c r="Z33" s="116">
        <v>0</v>
      </c>
      <c r="AA33" s="116">
        <f t="shared" si="3"/>
        <v>6</v>
      </c>
      <c r="AB33" s="116"/>
      <c r="AC33" s="116"/>
      <c r="AD33" s="116">
        <v>1</v>
      </c>
      <c r="AE33" s="116">
        <v>1</v>
      </c>
      <c r="AF33" s="116">
        <v>1</v>
      </c>
      <c r="AG33" s="118">
        <f t="shared" si="6"/>
        <v>3</v>
      </c>
      <c r="AH33" s="119"/>
      <c r="AI33" s="119">
        <v>19</v>
      </c>
      <c r="AJ33" s="118">
        <f t="shared" si="4"/>
        <v>8.866666666666667</v>
      </c>
      <c r="AK33" s="148">
        <f t="shared" si="5"/>
        <v>0</v>
      </c>
      <c r="AL33" s="148">
        <v>12</v>
      </c>
      <c r="AM33" s="148">
        <f t="shared" si="7"/>
        <v>12</v>
      </c>
      <c r="AN33" s="79">
        <f t="shared" si="0"/>
        <v>7.966666666666667</v>
      </c>
      <c r="AO33" s="37"/>
      <c r="AP33" s="37"/>
      <c r="AQ33" s="151">
        <f t="shared" si="8"/>
        <v>12</v>
      </c>
      <c r="AR33" s="33" t="str">
        <f t="shared" si="9"/>
        <v>Aprovado</v>
      </c>
      <c r="AT33">
        <v>10</v>
      </c>
    </row>
    <row r="34" spans="1:44" ht="15.75" thickBot="1">
      <c r="A34" s="101">
        <v>28</v>
      </c>
      <c r="B34" s="34" t="s">
        <v>72</v>
      </c>
      <c r="C34" s="35" t="s">
        <v>93</v>
      </c>
      <c r="D34" s="36" t="s">
        <v>98</v>
      </c>
      <c r="E34" s="36"/>
      <c r="F34" s="112">
        <v>1</v>
      </c>
      <c r="G34" s="112">
        <v>1</v>
      </c>
      <c r="H34" s="112">
        <v>1</v>
      </c>
      <c r="I34" s="112">
        <v>1</v>
      </c>
      <c r="J34" s="112">
        <v>1</v>
      </c>
      <c r="K34" s="112">
        <v>0.5</v>
      </c>
      <c r="L34" s="112">
        <v>0.5</v>
      </c>
      <c r="M34" s="112">
        <v>1</v>
      </c>
      <c r="N34" s="112">
        <f t="shared" si="1"/>
        <v>8</v>
      </c>
      <c r="O34" s="112"/>
      <c r="P34" s="112"/>
      <c r="Q34" s="113">
        <f t="shared" si="2"/>
        <v>0</v>
      </c>
      <c r="R34" s="112">
        <v>3</v>
      </c>
      <c r="S34" s="112">
        <v>3</v>
      </c>
      <c r="T34" s="112"/>
      <c r="U34" s="112">
        <v>3</v>
      </c>
      <c r="V34" s="112">
        <v>2</v>
      </c>
      <c r="W34" s="112">
        <v>0.5</v>
      </c>
      <c r="X34" s="112">
        <v>0.5</v>
      </c>
      <c r="Y34" s="112">
        <v>0</v>
      </c>
      <c r="Z34" s="112">
        <v>0</v>
      </c>
      <c r="AA34" s="112">
        <f t="shared" si="3"/>
        <v>6</v>
      </c>
      <c r="AB34" s="112"/>
      <c r="AC34" s="112"/>
      <c r="AD34" s="112"/>
      <c r="AE34" s="112"/>
      <c r="AF34" s="112"/>
      <c r="AG34" s="114">
        <f t="shared" si="6"/>
        <v>0</v>
      </c>
      <c r="AH34" s="115"/>
      <c r="AI34" s="115">
        <v>4</v>
      </c>
      <c r="AJ34" s="114">
        <f t="shared" si="4"/>
        <v>1.8666666666666667</v>
      </c>
      <c r="AK34" s="147">
        <f t="shared" si="5"/>
        <v>0</v>
      </c>
      <c r="AL34" s="147">
        <v>4</v>
      </c>
      <c r="AM34" s="147">
        <f t="shared" si="7"/>
        <v>4</v>
      </c>
      <c r="AN34" s="79">
        <f t="shared" si="0"/>
        <v>4.716666666666667</v>
      </c>
      <c r="AO34" s="37"/>
      <c r="AP34" s="37"/>
      <c r="AQ34" s="151">
        <f t="shared" si="8"/>
        <v>4</v>
      </c>
      <c r="AR34" s="33" t="str">
        <f t="shared" si="9"/>
        <v>Exame</v>
      </c>
    </row>
    <row r="35" spans="1:44" ht="15.75" thickBot="1">
      <c r="A35" s="101">
        <v>29</v>
      </c>
      <c r="B35" s="38" t="s">
        <v>73</v>
      </c>
      <c r="C35" s="39" t="s">
        <v>94</v>
      </c>
      <c r="D35" s="40" t="s">
        <v>99</v>
      </c>
      <c r="E35" s="40"/>
      <c r="F35" s="116"/>
      <c r="G35" s="116"/>
      <c r="H35" s="116"/>
      <c r="I35" s="116"/>
      <c r="J35" s="116"/>
      <c r="K35" s="116"/>
      <c r="L35" s="116"/>
      <c r="M35" s="116">
        <v>0</v>
      </c>
      <c r="N35" s="116">
        <f t="shared" si="1"/>
        <v>0</v>
      </c>
      <c r="O35" s="116">
        <v>20</v>
      </c>
      <c r="P35" s="116"/>
      <c r="Q35" s="117">
        <f t="shared" si="2"/>
        <v>20</v>
      </c>
      <c r="R35" s="116"/>
      <c r="S35" s="116"/>
      <c r="T35" s="116"/>
      <c r="U35" s="116"/>
      <c r="V35" s="116"/>
      <c r="W35" s="116"/>
      <c r="X35" s="116"/>
      <c r="Y35" s="116">
        <v>0</v>
      </c>
      <c r="Z35" s="116">
        <v>0</v>
      </c>
      <c r="AA35" s="116">
        <f t="shared" si="3"/>
        <v>0</v>
      </c>
      <c r="AB35" s="116"/>
      <c r="AC35" s="116"/>
      <c r="AD35" s="116"/>
      <c r="AE35" s="116"/>
      <c r="AF35" s="116"/>
      <c r="AG35" s="118">
        <f t="shared" si="6"/>
        <v>0</v>
      </c>
      <c r="AH35" s="119"/>
      <c r="AI35" s="119"/>
      <c r="AJ35" s="118">
        <f t="shared" si="4"/>
        <v>0</v>
      </c>
      <c r="AK35" s="148">
        <f t="shared" si="5"/>
        <v>20</v>
      </c>
      <c r="AL35" s="148">
        <v>28</v>
      </c>
      <c r="AM35" s="148">
        <f t="shared" si="7"/>
        <v>48</v>
      </c>
      <c r="AN35" s="79">
        <f t="shared" si="0"/>
        <v>0</v>
      </c>
      <c r="AO35" s="37"/>
      <c r="AP35" s="37"/>
      <c r="AQ35" s="151">
        <f t="shared" si="8"/>
        <v>48</v>
      </c>
      <c r="AR35" s="33" t="str">
        <f t="shared" si="9"/>
        <v>Reprovado</v>
      </c>
    </row>
    <row r="36" spans="1:44" ht="15.75" thickBot="1">
      <c r="A36" s="101">
        <v>30</v>
      </c>
      <c r="B36" s="34" t="s">
        <v>74</v>
      </c>
      <c r="C36" s="35" t="s">
        <v>95</v>
      </c>
      <c r="D36" s="36" t="s">
        <v>99</v>
      </c>
      <c r="E36" s="36"/>
      <c r="F36" s="112">
        <v>1</v>
      </c>
      <c r="G36" s="112">
        <v>1</v>
      </c>
      <c r="H36" s="112">
        <v>1</v>
      </c>
      <c r="I36" s="112">
        <v>1</v>
      </c>
      <c r="J36" s="112">
        <v>1</v>
      </c>
      <c r="K36" s="112">
        <v>0.5</v>
      </c>
      <c r="L36" s="112">
        <v>0.5</v>
      </c>
      <c r="M36" s="112">
        <v>1</v>
      </c>
      <c r="N36" s="112">
        <f t="shared" si="1"/>
        <v>8</v>
      </c>
      <c r="O36" s="112">
        <v>2</v>
      </c>
      <c r="P36" s="112"/>
      <c r="Q36" s="113">
        <f t="shared" si="2"/>
        <v>2</v>
      </c>
      <c r="R36" s="112">
        <v>6</v>
      </c>
      <c r="S36" s="112">
        <v>6</v>
      </c>
      <c r="T36" s="112"/>
      <c r="U36" s="112">
        <v>3</v>
      </c>
      <c r="V36" s="112">
        <v>2</v>
      </c>
      <c r="W36" s="112">
        <v>0.5</v>
      </c>
      <c r="X36" s="112">
        <v>0.5</v>
      </c>
      <c r="Y36" s="112">
        <v>0</v>
      </c>
      <c r="Z36" s="112">
        <v>0</v>
      </c>
      <c r="AA36" s="112">
        <f t="shared" si="3"/>
        <v>6</v>
      </c>
      <c r="AB36" s="112"/>
      <c r="AC36" s="112"/>
      <c r="AD36" s="112">
        <v>1</v>
      </c>
      <c r="AE36" s="112">
        <v>1</v>
      </c>
      <c r="AF36" s="112">
        <v>1</v>
      </c>
      <c r="AG36" s="114">
        <f t="shared" si="6"/>
        <v>3</v>
      </c>
      <c r="AH36" s="115"/>
      <c r="AI36" s="115">
        <v>7</v>
      </c>
      <c r="AJ36" s="114">
        <f t="shared" si="4"/>
        <v>3.2666666666666666</v>
      </c>
      <c r="AK36" s="147">
        <f t="shared" si="5"/>
        <v>2</v>
      </c>
      <c r="AL36" s="147">
        <v>12</v>
      </c>
      <c r="AM36" s="147">
        <f t="shared" si="7"/>
        <v>14</v>
      </c>
      <c r="AN36" s="79">
        <f t="shared" si="0"/>
        <v>6.566666666666666</v>
      </c>
      <c r="AO36" s="37"/>
      <c r="AP36" s="37"/>
      <c r="AQ36" s="151">
        <f t="shared" si="8"/>
        <v>14</v>
      </c>
      <c r="AR36" s="33" t="str">
        <f t="shared" si="9"/>
        <v>Aprovado</v>
      </c>
    </row>
    <row r="37" spans="1:44" ht="15" thickBot="1">
      <c r="A37" s="101">
        <v>31</v>
      </c>
      <c r="B37" s="38" t="s">
        <v>75</v>
      </c>
      <c r="C37" s="39" t="s">
        <v>96</v>
      </c>
      <c r="D37" s="40" t="s">
        <v>99</v>
      </c>
      <c r="E37" s="40"/>
      <c r="F37" s="116">
        <v>1</v>
      </c>
      <c r="G37" s="116"/>
      <c r="H37" s="116"/>
      <c r="I37" s="116"/>
      <c r="J37" s="116"/>
      <c r="K37" s="116"/>
      <c r="L37" s="116"/>
      <c r="M37" s="116">
        <v>0</v>
      </c>
      <c r="N37" s="116">
        <f t="shared" si="1"/>
        <v>1</v>
      </c>
      <c r="O37" s="116">
        <v>12</v>
      </c>
      <c r="P37" s="116"/>
      <c r="Q37" s="117">
        <f t="shared" si="2"/>
        <v>12</v>
      </c>
      <c r="R37" s="116">
        <v>0</v>
      </c>
      <c r="S37" s="116">
        <v>0</v>
      </c>
      <c r="T37" s="116"/>
      <c r="U37" s="116"/>
      <c r="V37" s="116"/>
      <c r="W37" s="116"/>
      <c r="X37" s="116"/>
      <c r="Y37" s="116">
        <v>0</v>
      </c>
      <c r="Z37" s="116">
        <v>0</v>
      </c>
      <c r="AA37" s="116">
        <f t="shared" si="3"/>
        <v>0</v>
      </c>
      <c r="AB37" s="116"/>
      <c r="AC37" s="116"/>
      <c r="AD37" s="116"/>
      <c r="AE37" s="116"/>
      <c r="AF37" s="116"/>
      <c r="AG37" s="118">
        <f t="shared" si="6"/>
        <v>0</v>
      </c>
      <c r="AH37" s="119"/>
      <c r="AI37" s="119"/>
      <c r="AJ37" s="118">
        <f t="shared" si="4"/>
        <v>0</v>
      </c>
      <c r="AK37" s="146">
        <f>Q37</f>
        <v>12</v>
      </c>
      <c r="AL37" s="146">
        <v>18</v>
      </c>
      <c r="AM37" s="146">
        <f t="shared" si="7"/>
        <v>30</v>
      </c>
      <c r="AN37" s="79">
        <f t="shared" si="0"/>
        <v>0.25</v>
      </c>
      <c r="AO37" s="37"/>
      <c r="AP37" s="37"/>
      <c r="AQ37" s="151">
        <f t="shared" si="8"/>
        <v>30</v>
      </c>
      <c r="AR37" s="33" t="str">
        <f t="shared" si="9"/>
        <v>Reprovado</v>
      </c>
    </row>
    <row r="38" spans="1:44" ht="15" thickBot="1">
      <c r="A38" t="s">
        <v>48</v>
      </c>
      <c r="B38" s="43"/>
      <c r="C38" s="44"/>
      <c r="D38" s="45"/>
      <c r="E38" s="45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4"/>
      <c r="R38" s="105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45"/>
      <c r="AH38" s="45"/>
      <c r="AI38" s="45"/>
      <c r="AJ38" s="45"/>
      <c r="AK38" s="45"/>
      <c r="AL38" s="45"/>
      <c r="AM38" s="45"/>
      <c r="AN38" s="80"/>
      <c r="AO38" s="41"/>
      <c r="AP38" s="41"/>
      <c r="AQ38" s="52"/>
      <c r="AR38" s="42"/>
    </row>
    <row r="39" ht="15" thickTop="1"/>
  </sheetData>
  <sheetProtection/>
  <mergeCells count="1">
    <mergeCell ref="B2:E2"/>
  </mergeCells>
  <conditionalFormatting sqref="AD5:AE41 AC5:AD42 AS2 AN8:AS8 AR5:AS37 AN5:AQ38 AC6:AE37">
    <cfRule type="cellIs" priority="37" dxfId="14" operator="greaterThan" stopIfTrue="1">
      <formula>5.9</formula>
    </cfRule>
  </conditionalFormatting>
  <conditionalFormatting sqref="Q5:Q37">
    <cfRule type="cellIs" priority="6" dxfId="15" operator="greaterThanOrEqual" stopIfTrue="1">
      <formula>$AQ$1</formula>
    </cfRule>
  </conditionalFormatting>
  <conditionalFormatting sqref="AN5:AO37">
    <cfRule type="cellIs" priority="5" dxfId="15" operator="lessThan" stopIfTrue="1">
      <formula>6</formula>
    </cfRule>
  </conditionalFormatting>
  <conditionalFormatting sqref="AM5:AM37 AQ6:AQ37">
    <cfRule type="cellIs" priority="3" dxfId="15" operator="greaterThan" stopIfTrue="1">
      <formula>$AQ$1</formula>
    </cfRule>
  </conditionalFormatting>
  <conditionalFormatting sqref="AR5:AR37">
    <cfRule type="cellIs" priority="1" dxfId="15" operator="equal" stopIfTrue="1">
      <formula>"Reprovado"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2"/>
  <sheetViews>
    <sheetView zoomScale="70" zoomScaleNormal="70" zoomScalePageLayoutView="0" workbookViewId="0" topLeftCell="A2">
      <pane ySplit="768" topLeftCell="A1" activePane="bottomLeft" state="split"/>
      <selection pane="topLeft" activeCell="AO2" sqref="AO1:AO16384"/>
      <selection pane="bottomLeft" activeCell="S48" sqref="S48"/>
    </sheetView>
  </sheetViews>
  <sheetFormatPr defaultColWidth="9.140625" defaultRowHeight="15"/>
  <cols>
    <col min="1" max="1" width="3.00390625" style="0" bestFit="1" customWidth="1"/>
    <col min="3" max="3" width="37.28125" style="0" bestFit="1" customWidth="1"/>
    <col min="4" max="4" width="7.28125" style="0" bestFit="1" customWidth="1"/>
    <col min="5" max="5" width="5.28125" style="0" hidden="1" customWidth="1"/>
    <col min="6" max="6" width="3.421875" style="132" customWidth="1"/>
    <col min="7" max="9" width="3.57421875" style="132" customWidth="1"/>
    <col min="10" max="10" width="3.421875" style="132" customWidth="1"/>
    <col min="11" max="12" width="3.57421875" style="132" customWidth="1"/>
    <col min="13" max="13" width="3.421875" style="132" customWidth="1"/>
    <col min="14" max="14" width="4.7109375" style="132" customWidth="1"/>
    <col min="15" max="16" width="6.00390625" style="132" hidden="1" customWidth="1"/>
    <col min="17" max="17" width="0.13671875" style="132" hidden="1" customWidth="1"/>
    <col min="18" max="18" width="3.7109375" style="132" hidden="1" customWidth="1"/>
    <col min="19" max="19" width="3.7109375" style="132" customWidth="1"/>
    <col min="20" max="20" width="5.140625" style="132" hidden="1" customWidth="1"/>
    <col min="21" max="23" width="3.7109375" style="132" customWidth="1"/>
    <col min="24" max="24" width="3.57421875" style="132" customWidth="1"/>
    <col min="25" max="25" width="3.7109375" style="132" customWidth="1"/>
    <col min="26" max="26" width="3.8515625" style="132" customWidth="1"/>
    <col min="27" max="27" width="4.7109375" style="132" customWidth="1"/>
    <col min="28" max="29" width="9.140625" style="132" hidden="1" customWidth="1"/>
    <col min="30" max="30" width="6.7109375" style="132" customWidth="1"/>
    <col min="31" max="31" width="8.28125" style="132" customWidth="1"/>
    <col min="32" max="32" width="7.7109375" style="132" customWidth="1"/>
    <col min="33" max="33" width="4.421875" style="132" customWidth="1"/>
    <col min="34" max="34" width="12.00390625" style="132" hidden="1" customWidth="1"/>
    <col min="35" max="35" width="4.57421875" style="132" hidden="1" customWidth="1"/>
    <col min="36" max="36" width="4.140625" style="132" customWidth="1"/>
    <col min="37" max="38" width="4.28125" style="132" hidden="1" customWidth="1"/>
    <col min="39" max="39" width="7.28125" style="132" bestFit="1" customWidth="1"/>
    <col min="40" max="40" width="6.8515625" style="106" customWidth="1"/>
    <col min="41" max="41" width="7.140625" style="106" hidden="1" customWidth="1"/>
    <col min="42" max="42" width="8.57421875" style="0" bestFit="1" customWidth="1"/>
    <col min="43" max="43" width="9.28125" style="0" bestFit="1" customWidth="1"/>
    <col min="44" max="44" width="10.28125" style="0" bestFit="1" customWidth="1"/>
    <col min="45" max="45" width="9.140625" style="0" customWidth="1"/>
    <col min="46" max="46" width="4.57421875" style="0" hidden="1" customWidth="1"/>
    <col min="47" max="47" width="12.140625" style="0" customWidth="1"/>
  </cols>
  <sheetData>
    <row r="1" spans="25:43" ht="15.75" thickBot="1">
      <c r="Y1" s="133" t="s">
        <v>229</v>
      </c>
      <c r="AN1" s="106" t="s">
        <v>228</v>
      </c>
      <c r="AP1" s="101"/>
      <c r="AQ1" s="101">
        <v>18</v>
      </c>
    </row>
    <row r="2" spans="2:44" s="120" customFormat="1" ht="27" customHeight="1" thickBot="1" thickTop="1">
      <c r="B2" s="189" t="s">
        <v>175</v>
      </c>
      <c r="C2" s="190"/>
      <c r="D2" s="190"/>
      <c r="E2" s="191"/>
      <c r="F2" s="134" t="s">
        <v>24</v>
      </c>
      <c r="G2" s="134" t="s">
        <v>30</v>
      </c>
      <c r="H2" s="134" t="s">
        <v>30</v>
      </c>
      <c r="I2" s="134" t="s">
        <v>30</v>
      </c>
      <c r="J2" s="134" t="s">
        <v>31</v>
      </c>
      <c r="K2" s="134" t="s">
        <v>32</v>
      </c>
      <c r="L2" s="134" t="s">
        <v>32</v>
      </c>
      <c r="M2" s="134" t="s">
        <v>33</v>
      </c>
      <c r="N2" s="134" t="s">
        <v>43</v>
      </c>
      <c r="O2" s="134"/>
      <c r="P2" s="134"/>
      <c r="Q2" s="134" t="s">
        <v>40</v>
      </c>
      <c r="R2" s="134"/>
      <c r="S2" s="134" t="s">
        <v>22</v>
      </c>
      <c r="T2" s="134" t="s">
        <v>47</v>
      </c>
      <c r="U2" s="134" t="s">
        <v>34</v>
      </c>
      <c r="V2" s="134" t="s">
        <v>35</v>
      </c>
      <c r="W2" s="134" t="s">
        <v>36</v>
      </c>
      <c r="X2" s="134" t="s">
        <v>36</v>
      </c>
      <c r="Y2" s="134" t="s">
        <v>37</v>
      </c>
      <c r="Z2" s="134" t="s">
        <v>38</v>
      </c>
      <c r="AA2" s="134" t="s">
        <v>43</v>
      </c>
      <c r="AB2" s="134" t="s">
        <v>41</v>
      </c>
      <c r="AC2" s="134" t="s">
        <v>42</v>
      </c>
      <c r="AD2" s="134" t="s">
        <v>233</v>
      </c>
      <c r="AE2" s="134" t="s">
        <v>234</v>
      </c>
      <c r="AF2" s="134" t="s">
        <v>235</v>
      </c>
      <c r="AG2" s="134" t="s">
        <v>43</v>
      </c>
      <c r="AH2" s="134" t="s">
        <v>40</v>
      </c>
      <c r="AI2" s="134"/>
      <c r="AJ2" s="134" t="s">
        <v>23</v>
      </c>
      <c r="AK2" s="149"/>
      <c r="AL2" s="149"/>
      <c r="AM2" s="135" t="s">
        <v>29</v>
      </c>
      <c r="AN2" s="129" t="s">
        <v>45</v>
      </c>
      <c r="AO2" s="130"/>
      <c r="AP2" s="130" t="s">
        <v>44</v>
      </c>
      <c r="AQ2" s="130" t="s">
        <v>39</v>
      </c>
      <c r="AR2" s="131" t="s">
        <v>16</v>
      </c>
    </row>
    <row r="3" spans="2:44" ht="15.75" thickBot="1">
      <c r="B3" s="22" t="s">
        <v>17</v>
      </c>
      <c r="C3" s="23" t="s">
        <v>18</v>
      </c>
      <c r="D3" s="48"/>
      <c r="E3" s="48"/>
      <c r="F3" s="136">
        <v>1</v>
      </c>
      <c r="G3" s="136">
        <v>1</v>
      </c>
      <c r="H3" s="136">
        <v>1</v>
      </c>
      <c r="I3" s="136">
        <v>1</v>
      </c>
      <c r="J3" s="136">
        <v>1</v>
      </c>
      <c r="K3" s="136">
        <v>0.5</v>
      </c>
      <c r="L3" s="136">
        <v>0.5</v>
      </c>
      <c r="M3" s="136">
        <v>1</v>
      </c>
      <c r="N3" s="137">
        <f>SUM(F3:M3)+I3</f>
        <v>8</v>
      </c>
      <c r="O3" s="137"/>
      <c r="P3" s="137"/>
      <c r="Q3" s="136"/>
      <c r="R3" s="136"/>
      <c r="S3" s="137">
        <v>9</v>
      </c>
      <c r="T3" s="136"/>
      <c r="U3" s="136">
        <v>3</v>
      </c>
      <c r="V3" s="136">
        <v>2</v>
      </c>
      <c r="W3" s="136">
        <v>0.5</v>
      </c>
      <c r="X3" s="136">
        <v>0.5</v>
      </c>
      <c r="Y3" s="136">
        <v>0</v>
      </c>
      <c r="Z3" s="136">
        <v>0</v>
      </c>
      <c r="AA3" s="137">
        <f>SUM(U3:Z3)</f>
        <v>6</v>
      </c>
      <c r="AB3" s="136"/>
      <c r="AC3" s="136"/>
      <c r="AD3" s="136">
        <v>1</v>
      </c>
      <c r="AE3" s="136">
        <v>1</v>
      </c>
      <c r="AF3" s="136">
        <v>1</v>
      </c>
      <c r="AG3" s="137">
        <f>(AD3+AE3+AF3)</f>
        <v>3</v>
      </c>
      <c r="AH3" s="136"/>
      <c r="AI3" s="136"/>
      <c r="AJ3" s="137">
        <v>14</v>
      </c>
      <c r="AK3" s="137"/>
      <c r="AL3" s="137"/>
      <c r="AM3" s="136"/>
      <c r="AN3" s="24">
        <f>(N3+S3+AA3+AG3+AJ3)/4</f>
        <v>10</v>
      </c>
      <c r="AO3" s="24"/>
      <c r="AP3" s="53"/>
      <c r="AQ3" s="53"/>
      <c r="AR3" s="54"/>
    </row>
    <row r="4" spans="2:44" ht="15.75" thickBot="1">
      <c r="B4" s="22" t="s">
        <v>19</v>
      </c>
      <c r="C4" s="25" t="s">
        <v>20</v>
      </c>
      <c r="D4" s="26" t="s">
        <v>21</v>
      </c>
      <c r="E4" s="26" t="s">
        <v>25</v>
      </c>
      <c r="F4" s="136">
        <v>1</v>
      </c>
      <c r="G4" s="136">
        <v>1</v>
      </c>
      <c r="H4" s="136">
        <v>1</v>
      </c>
      <c r="I4" s="136">
        <v>1</v>
      </c>
      <c r="J4" s="136">
        <v>1</v>
      </c>
      <c r="K4" s="136">
        <v>0.5</v>
      </c>
      <c r="L4" s="136">
        <v>0.5</v>
      </c>
      <c r="M4" s="136">
        <v>1</v>
      </c>
      <c r="N4" s="136">
        <f>SUM(F4:M4)+I4</f>
        <v>8</v>
      </c>
      <c r="O4" s="136"/>
      <c r="P4" s="136"/>
      <c r="Q4" s="136"/>
      <c r="R4" s="136"/>
      <c r="S4" s="136">
        <v>9</v>
      </c>
      <c r="T4" s="136"/>
      <c r="U4" s="136">
        <v>3</v>
      </c>
      <c r="V4" s="136">
        <v>2</v>
      </c>
      <c r="W4" s="136">
        <v>0.5</v>
      </c>
      <c r="X4" s="136">
        <v>0.5</v>
      </c>
      <c r="Y4" s="136">
        <v>0</v>
      </c>
      <c r="Z4" s="136">
        <v>0</v>
      </c>
      <c r="AA4" s="136">
        <f>SUM(U4:Z4)</f>
        <v>6</v>
      </c>
      <c r="AB4" s="136"/>
      <c r="AC4" s="136"/>
      <c r="AD4" s="136">
        <v>1</v>
      </c>
      <c r="AE4" s="136">
        <v>1</v>
      </c>
      <c r="AF4" s="136">
        <v>1</v>
      </c>
      <c r="AG4" s="138">
        <f>(AD4+AE4+AF4)</f>
        <v>3</v>
      </c>
      <c r="AH4" s="136"/>
      <c r="AI4" s="136"/>
      <c r="AJ4" s="136">
        <v>14</v>
      </c>
      <c r="AK4" s="136"/>
      <c r="AL4" s="136"/>
      <c r="AM4" s="136"/>
      <c r="AN4" s="58">
        <f>(N4+S4+AA4+AG4+AJ4)/4</f>
        <v>10</v>
      </c>
      <c r="AO4" s="58"/>
      <c r="AP4" s="58"/>
      <c r="AQ4" s="58"/>
      <c r="AR4" s="55" t="s">
        <v>46</v>
      </c>
    </row>
    <row r="5" spans="1:44" ht="15" customHeight="1" thickBot="1">
      <c r="A5">
        <v>1</v>
      </c>
      <c r="B5" s="29" t="s">
        <v>102</v>
      </c>
      <c r="C5" s="30" t="s">
        <v>137</v>
      </c>
      <c r="D5" s="31" t="s">
        <v>171</v>
      </c>
      <c r="E5" s="31"/>
      <c r="F5" s="108">
        <v>1</v>
      </c>
      <c r="G5" s="108">
        <v>1</v>
      </c>
      <c r="H5" s="108">
        <v>1</v>
      </c>
      <c r="I5" s="108">
        <v>1</v>
      </c>
      <c r="J5" s="108">
        <v>1</v>
      </c>
      <c r="K5" s="108">
        <v>0.5</v>
      </c>
      <c r="L5" s="108">
        <v>0.5</v>
      </c>
      <c r="M5" s="108">
        <v>1</v>
      </c>
      <c r="N5" s="108">
        <f aca="true" t="shared" si="0" ref="N5:N50">SUM(F5:M5)+I5</f>
        <v>8</v>
      </c>
      <c r="O5" s="108"/>
      <c r="P5" s="108"/>
      <c r="Q5" s="109"/>
      <c r="R5" s="139"/>
      <c r="S5" s="108">
        <f>0.5*9/10</f>
        <v>0.45</v>
      </c>
      <c r="T5" s="108"/>
      <c r="U5" s="108">
        <v>3</v>
      </c>
      <c r="V5" s="108">
        <v>1</v>
      </c>
      <c r="W5" s="108">
        <v>0.5</v>
      </c>
      <c r="X5" s="108">
        <v>0.5</v>
      </c>
      <c r="Y5" s="108">
        <v>0</v>
      </c>
      <c r="Z5" s="108">
        <v>0</v>
      </c>
      <c r="AA5" s="108">
        <f aca="true" t="shared" si="1" ref="AA5:AA50">SUM(U5:Z5)</f>
        <v>5</v>
      </c>
      <c r="AB5" s="108"/>
      <c r="AC5" s="108"/>
      <c r="AD5" s="108">
        <v>1</v>
      </c>
      <c r="AE5" s="108">
        <v>1</v>
      </c>
      <c r="AF5" s="108">
        <v>1</v>
      </c>
      <c r="AG5" s="111">
        <f aca="true" t="shared" si="2" ref="AG5:AG50">(AD5+AE5+AF5)</f>
        <v>3</v>
      </c>
      <c r="AH5" s="111"/>
      <c r="AI5" s="111">
        <v>2</v>
      </c>
      <c r="AJ5" s="110">
        <f>AI5*14/30</f>
        <v>0.9333333333333333</v>
      </c>
      <c r="AK5" s="110">
        <v>8</v>
      </c>
      <c r="AL5" s="110">
        <v>10</v>
      </c>
      <c r="AM5" s="110">
        <f>AK5+AL5</f>
        <v>18</v>
      </c>
      <c r="AN5" s="59">
        <f aca="true" t="shared" si="3" ref="AN5:AN50">(N5+S5+AA5+AG5+AJ5)/4</f>
        <v>4.345833333333333</v>
      </c>
      <c r="AO5" s="59"/>
      <c r="AP5" s="59">
        <f>AO5/2.9</f>
        <v>0</v>
      </c>
      <c r="AQ5" s="150">
        <f>AM5</f>
        <v>18</v>
      </c>
      <c r="AR5" s="56" t="str">
        <f aca="true" t="shared" si="4" ref="AR5:AR50">IF(AQ5&gt;18,"Reprovado",IF(AN5&gt;5.9,"Aprovado","Exame"))</f>
        <v>Exame</v>
      </c>
    </row>
    <row r="6" spans="1:46" ht="15.75" thickBot="1">
      <c r="A6">
        <v>2</v>
      </c>
      <c r="B6" s="34" t="s">
        <v>103</v>
      </c>
      <c r="C6" s="35" t="s">
        <v>138</v>
      </c>
      <c r="D6" s="36" t="s">
        <v>172</v>
      </c>
      <c r="E6" s="36"/>
      <c r="F6" s="112">
        <v>1</v>
      </c>
      <c r="G6" s="112">
        <v>1</v>
      </c>
      <c r="H6" s="112">
        <v>1</v>
      </c>
      <c r="I6" s="112">
        <v>1</v>
      </c>
      <c r="J6" s="112">
        <v>1</v>
      </c>
      <c r="K6" s="112">
        <v>0.5</v>
      </c>
      <c r="L6" s="112">
        <v>0.5</v>
      </c>
      <c r="M6" s="112">
        <v>1</v>
      </c>
      <c r="N6" s="112">
        <f t="shared" si="0"/>
        <v>8</v>
      </c>
      <c r="O6" s="112"/>
      <c r="P6" s="112"/>
      <c r="Q6" s="112"/>
      <c r="R6" s="112"/>
      <c r="S6" s="112">
        <f>6*9/10</f>
        <v>5.4</v>
      </c>
      <c r="T6" s="112"/>
      <c r="U6" s="112">
        <v>3</v>
      </c>
      <c r="V6" s="112"/>
      <c r="W6" s="112"/>
      <c r="X6" s="112">
        <v>0.5</v>
      </c>
      <c r="Y6" s="112">
        <v>0</v>
      </c>
      <c r="Z6" s="112">
        <v>0</v>
      </c>
      <c r="AA6" s="112">
        <f t="shared" si="1"/>
        <v>3.5</v>
      </c>
      <c r="AB6" s="112"/>
      <c r="AC6" s="112"/>
      <c r="AD6" s="112">
        <v>1</v>
      </c>
      <c r="AE6" s="112">
        <v>1</v>
      </c>
      <c r="AF6" s="112">
        <v>1</v>
      </c>
      <c r="AG6" s="112">
        <f t="shared" si="2"/>
        <v>3</v>
      </c>
      <c r="AH6" s="112"/>
      <c r="AI6" s="112">
        <v>9</v>
      </c>
      <c r="AJ6" s="112">
        <f aca="true" t="shared" si="5" ref="AJ6:AJ50">AI6*14/30</f>
        <v>4.2</v>
      </c>
      <c r="AK6" s="147">
        <v>0</v>
      </c>
      <c r="AL6" s="147">
        <v>16</v>
      </c>
      <c r="AM6" s="147">
        <f aca="true" t="shared" si="6" ref="AM6:AM50">AK6+AL6</f>
        <v>16</v>
      </c>
      <c r="AN6" s="60">
        <f t="shared" si="3"/>
        <v>6.0249999999999995</v>
      </c>
      <c r="AO6" s="60"/>
      <c r="AP6" s="60">
        <f aca="true" t="shared" si="7" ref="AP6:AP50">AO6/2.9</f>
        <v>0</v>
      </c>
      <c r="AQ6" s="150">
        <f aca="true" t="shared" si="8" ref="AQ6:AQ50">AM6</f>
        <v>16</v>
      </c>
      <c r="AR6" s="56" t="str">
        <f t="shared" si="4"/>
        <v>Aprovado</v>
      </c>
      <c r="AT6">
        <v>58</v>
      </c>
    </row>
    <row r="7" spans="1:46" ht="15.75" thickBot="1">
      <c r="A7">
        <v>3</v>
      </c>
      <c r="B7" s="38" t="s">
        <v>104</v>
      </c>
      <c r="C7" s="39" t="s">
        <v>139</v>
      </c>
      <c r="D7" s="40" t="s">
        <v>101</v>
      </c>
      <c r="E7" s="40"/>
      <c r="F7" s="116">
        <v>1</v>
      </c>
      <c r="G7" s="116">
        <v>1</v>
      </c>
      <c r="H7" s="116">
        <v>1</v>
      </c>
      <c r="I7" s="116">
        <v>0.5</v>
      </c>
      <c r="J7" s="116">
        <v>1</v>
      </c>
      <c r="K7" s="116">
        <v>0.5</v>
      </c>
      <c r="L7" s="116">
        <v>0.5</v>
      </c>
      <c r="M7" s="116">
        <v>1</v>
      </c>
      <c r="N7" s="116">
        <f t="shared" si="0"/>
        <v>7</v>
      </c>
      <c r="O7" s="116"/>
      <c r="P7" s="116"/>
      <c r="Q7" s="116"/>
      <c r="R7" s="116">
        <v>1.5</v>
      </c>
      <c r="S7" s="116">
        <v>1.5</v>
      </c>
      <c r="T7" s="116"/>
      <c r="U7" s="116">
        <v>3</v>
      </c>
      <c r="V7" s="116">
        <v>2</v>
      </c>
      <c r="W7" s="116">
        <v>0.5</v>
      </c>
      <c r="X7" s="116">
        <v>0.5</v>
      </c>
      <c r="Y7" s="116">
        <v>0</v>
      </c>
      <c r="Z7" s="116">
        <v>0</v>
      </c>
      <c r="AA7" s="116">
        <f t="shared" si="1"/>
        <v>6</v>
      </c>
      <c r="AB7" s="116"/>
      <c r="AC7" s="116"/>
      <c r="AD7" s="116">
        <v>1</v>
      </c>
      <c r="AE7" s="116">
        <v>1</v>
      </c>
      <c r="AF7" s="116">
        <v>1</v>
      </c>
      <c r="AG7" s="116">
        <f t="shared" si="2"/>
        <v>3</v>
      </c>
      <c r="AH7" s="116"/>
      <c r="AI7" s="116">
        <v>8</v>
      </c>
      <c r="AJ7" s="116">
        <f t="shared" si="5"/>
        <v>3.7333333333333334</v>
      </c>
      <c r="AK7" s="148">
        <v>2</v>
      </c>
      <c r="AL7" s="148">
        <v>8</v>
      </c>
      <c r="AM7" s="148">
        <f t="shared" si="6"/>
        <v>10</v>
      </c>
      <c r="AN7" s="60">
        <f t="shared" si="3"/>
        <v>5.308333333333334</v>
      </c>
      <c r="AO7" s="60"/>
      <c r="AP7" s="60">
        <f t="shared" si="7"/>
        <v>0</v>
      </c>
      <c r="AQ7" s="150">
        <f t="shared" si="8"/>
        <v>10</v>
      </c>
      <c r="AR7" s="56" t="str">
        <f t="shared" si="4"/>
        <v>Exame</v>
      </c>
      <c r="AT7">
        <v>58</v>
      </c>
    </row>
    <row r="8" spans="1:44" ht="15.75" thickBot="1">
      <c r="A8">
        <v>4</v>
      </c>
      <c r="B8" s="34" t="s">
        <v>105</v>
      </c>
      <c r="C8" s="35" t="s">
        <v>140</v>
      </c>
      <c r="D8" s="36" t="s">
        <v>173</v>
      </c>
      <c r="E8" s="36"/>
      <c r="F8" s="112">
        <v>1</v>
      </c>
      <c r="G8" s="112">
        <v>1</v>
      </c>
      <c r="H8" s="112">
        <v>1</v>
      </c>
      <c r="I8" s="112">
        <v>1</v>
      </c>
      <c r="J8" s="112">
        <v>1</v>
      </c>
      <c r="K8" s="112">
        <v>0.5</v>
      </c>
      <c r="L8" s="112">
        <v>0.5</v>
      </c>
      <c r="M8" s="112">
        <v>1</v>
      </c>
      <c r="N8" s="112">
        <f t="shared" si="0"/>
        <v>8</v>
      </c>
      <c r="O8" s="112"/>
      <c r="P8" s="112"/>
      <c r="Q8" s="112"/>
      <c r="R8" s="112">
        <v>8</v>
      </c>
      <c r="S8" s="112">
        <v>8</v>
      </c>
      <c r="T8" s="112"/>
      <c r="U8" s="112">
        <v>3</v>
      </c>
      <c r="V8" s="112">
        <v>2</v>
      </c>
      <c r="W8" s="112">
        <v>0.5</v>
      </c>
      <c r="X8" s="112"/>
      <c r="Y8" s="112">
        <v>0</v>
      </c>
      <c r="Z8" s="112">
        <v>0</v>
      </c>
      <c r="AA8" s="112">
        <f t="shared" si="1"/>
        <v>5.5</v>
      </c>
      <c r="AB8" s="112"/>
      <c r="AC8" s="112"/>
      <c r="AD8" s="112">
        <v>1</v>
      </c>
      <c r="AE8" s="112">
        <v>1</v>
      </c>
      <c r="AF8" s="112">
        <v>1</v>
      </c>
      <c r="AG8" s="112">
        <f t="shared" si="2"/>
        <v>3</v>
      </c>
      <c r="AH8" s="112"/>
      <c r="AI8" s="112">
        <v>15.5</v>
      </c>
      <c r="AJ8" s="112">
        <f t="shared" si="5"/>
        <v>7.233333333333333</v>
      </c>
      <c r="AK8" s="147">
        <v>0</v>
      </c>
      <c r="AL8" s="147">
        <v>2</v>
      </c>
      <c r="AM8" s="147">
        <f t="shared" si="6"/>
        <v>2</v>
      </c>
      <c r="AN8" s="60">
        <f t="shared" si="3"/>
        <v>7.933333333333334</v>
      </c>
      <c r="AO8" s="60"/>
      <c r="AP8" s="60">
        <f t="shared" si="7"/>
        <v>0</v>
      </c>
      <c r="AQ8" s="150">
        <f t="shared" si="8"/>
        <v>2</v>
      </c>
      <c r="AR8" s="56" t="str">
        <f t="shared" si="4"/>
        <v>Aprovado</v>
      </c>
    </row>
    <row r="9" spans="1:44" ht="15.75" thickBot="1">
      <c r="A9" s="101">
        <v>5</v>
      </c>
      <c r="B9" s="38" t="s">
        <v>106</v>
      </c>
      <c r="C9" s="39" t="s">
        <v>141</v>
      </c>
      <c r="D9" s="40" t="s">
        <v>98</v>
      </c>
      <c r="E9" s="40"/>
      <c r="F9" s="116">
        <v>1</v>
      </c>
      <c r="G9" s="116">
        <v>1</v>
      </c>
      <c r="H9" s="116">
        <v>1</v>
      </c>
      <c r="I9" s="116">
        <v>1</v>
      </c>
      <c r="J9" s="116">
        <v>1</v>
      </c>
      <c r="K9" s="116">
        <v>0.5</v>
      </c>
      <c r="L9" s="116">
        <v>0.5</v>
      </c>
      <c r="M9" s="116">
        <v>1</v>
      </c>
      <c r="N9" s="116">
        <f t="shared" si="0"/>
        <v>8</v>
      </c>
      <c r="O9" s="116"/>
      <c r="P9" s="116"/>
      <c r="Q9" s="116"/>
      <c r="R9" s="116">
        <v>4</v>
      </c>
      <c r="S9" s="116">
        <v>4</v>
      </c>
      <c r="T9" s="116"/>
      <c r="U9" s="116">
        <v>3</v>
      </c>
      <c r="V9" s="116">
        <v>2</v>
      </c>
      <c r="W9" s="116">
        <v>0.5</v>
      </c>
      <c r="X9" s="116">
        <v>0.5</v>
      </c>
      <c r="Y9" s="116">
        <v>0</v>
      </c>
      <c r="Z9" s="116">
        <v>0</v>
      </c>
      <c r="AA9" s="116">
        <f t="shared" si="1"/>
        <v>6</v>
      </c>
      <c r="AB9" s="116"/>
      <c r="AC9" s="116"/>
      <c r="AD9" s="116">
        <v>1</v>
      </c>
      <c r="AE9" s="116">
        <v>1</v>
      </c>
      <c r="AF9" s="116">
        <v>1</v>
      </c>
      <c r="AG9" s="116">
        <f t="shared" si="2"/>
        <v>3</v>
      </c>
      <c r="AH9" s="116"/>
      <c r="AI9" s="116">
        <v>22</v>
      </c>
      <c r="AJ9" s="116">
        <f t="shared" si="5"/>
        <v>10.266666666666667</v>
      </c>
      <c r="AK9" s="148">
        <v>4</v>
      </c>
      <c r="AL9" s="148">
        <v>6</v>
      </c>
      <c r="AM9" s="148">
        <f t="shared" si="6"/>
        <v>10</v>
      </c>
      <c r="AN9" s="60">
        <f t="shared" si="3"/>
        <v>7.816666666666666</v>
      </c>
      <c r="AO9" s="60"/>
      <c r="AP9" s="60">
        <f t="shared" si="7"/>
        <v>0</v>
      </c>
      <c r="AQ9" s="150">
        <f t="shared" si="8"/>
        <v>10</v>
      </c>
      <c r="AR9" s="56" t="str">
        <f t="shared" si="4"/>
        <v>Aprovado</v>
      </c>
    </row>
    <row r="10" spans="1:46" ht="15.75" thickBot="1">
      <c r="A10" s="101">
        <v>6</v>
      </c>
      <c r="B10" s="34" t="s">
        <v>107</v>
      </c>
      <c r="C10" s="35" t="s">
        <v>203</v>
      </c>
      <c r="D10" s="36" t="s">
        <v>101</v>
      </c>
      <c r="E10" s="36"/>
      <c r="F10" s="112">
        <v>1</v>
      </c>
      <c r="G10" s="112">
        <v>1</v>
      </c>
      <c r="H10" s="112">
        <v>1</v>
      </c>
      <c r="I10" s="112">
        <v>1</v>
      </c>
      <c r="J10" s="112">
        <v>1</v>
      </c>
      <c r="K10" s="112">
        <v>0.5</v>
      </c>
      <c r="L10" s="112">
        <v>0.5</v>
      </c>
      <c r="M10" s="112">
        <v>1</v>
      </c>
      <c r="N10" s="112">
        <f t="shared" si="0"/>
        <v>8</v>
      </c>
      <c r="O10" s="112"/>
      <c r="P10" s="112"/>
      <c r="Q10" s="112"/>
      <c r="R10" s="112">
        <v>2.5</v>
      </c>
      <c r="S10" s="112">
        <v>2.5</v>
      </c>
      <c r="T10" s="112"/>
      <c r="U10" s="112">
        <v>3</v>
      </c>
      <c r="V10" s="112">
        <v>2</v>
      </c>
      <c r="W10" s="112">
        <v>0.5</v>
      </c>
      <c r="X10" s="112">
        <v>0.5</v>
      </c>
      <c r="Y10" s="112">
        <v>0</v>
      </c>
      <c r="Z10" s="112">
        <v>0</v>
      </c>
      <c r="AA10" s="112">
        <f t="shared" si="1"/>
        <v>6</v>
      </c>
      <c r="AB10" s="112"/>
      <c r="AC10" s="112"/>
      <c r="AD10" s="112">
        <v>1</v>
      </c>
      <c r="AE10" s="112">
        <v>1</v>
      </c>
      <c r="AF10" s="112">
        <v>1</v>
      </c>
      <c r="AG10" s="112">
        <f t="shared" si="2"/>
        <v>3</v>
      </c>
      <c r="AH10" s="112"/>
      <c r="AI10" s="112">
        <v>15</v>
      </c>
      <c r="AJ10" s="112">
        <f t="shared" si="5"/>
        <v>7</v>
      </c>
      <c r="AK10" s="147">
        <v>0</v>
      </c>
      <c r="AL10" s="147">
        <v>8</v>
      </c>
      <c r="AM10" s="147">
        <f t="shared" si="6"/>
        <v>8</v>
      </c>
      <c r="AN10" s="60">
        <f t="shared" si="3"/>
        <v>6.625</v>
      </c>
      <c r="AO10" s="60"/>
      <c r="AP10" s="60">
        <f t="shared" si="7"/>
        <v>0</v>
      </c>
      <c r="AQ10" s="150">
        <f t="shared" si="8"/>
        <v>8</v>
      </c>
      <c r="AR10" s="56" t="str">
        <f t="shared" si="4"/>
        <v>Aprovado</v>
      </c>
      <c r="AT10">
        <v>2</v>
      </c>
    </row>
    <row r="11" spans="1:46" ht="15.75" thickBot="1">
      <c r="A11" s="101">
        <v>7</v>
      </c>
      <c r="B11" s="38" t="s">
        <v>108</v>
      </c>
      <c r="C11" s="39" t="s">
        <v>142</v>
      </c>
      <c r="D11" s="40" t="s">
        <v>171</v>
      </c>
      <c r="E11" s="40"/>
      <c r="F11" s="116">
        <v>1</v>
      </c>
      <c r="G11" s="116">
        <v>1</v>
      </c>
      <c r="H11" s="116">
        <v>1</v>
      </c>
      <c r="I11" s="116">
        <v>1</v>
      </c>
      <c r="J11" s="116">
        <v>1</v>
      </c>
      <c r="K11" s="116">
        <v>0.5</v>
      </c>
      <c r="L11" s="116">
        <v>0.5</v>
      </c>
      <c r="M11" s="116">
        <v>1</v>
      </c>
      <c r="N11" s="116">
        <f t="shared" si="0"/>
        <v>8</v>
      </c>
      <c r="O11" s="116"/>
      <c r="P11" s="116"/>
      <c r="Q11" s="116"/>
      <c r="R11" s="116">
        <v>5</v>
      </c>
      <c r="S11" s="116">
        <v>5</v>
      </c>
      <c r="T11" s="116"/>
      <c r="U11" s="116">
        <v>3</v>
      </c>
      <c r="V11" s="116">
        <v>2</v>
      </c>
      <c r="W11" s="116">
        <v>0.5</v>
      </c>
      <c r="X11" s="116">
        <v>0.5</v>
      </c>
      <c r="Y11" s="116">
        <v>0</v>
      </c>
      <c r="Z11" s="116">
        <v>0</v>
      </c>
      <c r="AA11" s="116">
        <f t="shared" si="1"/>
        <v>6</v>
      </c>
      <c r="AB11" s="116"/>
      <c r="AC11" s="116"/>
      <c r="AD11" s="116">
        <v>1</v>
      </c>
      <c r="AE11" s="116">
        <v>1</v>
      </c>
      <c r="AF11" s="116">
        <v>1</v>
      </c>
      <c r="AG11" s="116">
        <f t="shared" si="2"/>
        <v>3</v>
      </c>
      <c r="AH11" s="116"/>
      <c r="AI11" s="116">
        <v>13</v>
      </c>
      <c r="AJ11" s="116">
        <f t="shared" si="5"/>
        <v>6.066666666666666</v>
      </c>
      <c r="AK11" s="148">
        <v>0</v>
      </c>
      <c r="AL11" s="148">
        <v>0</v>
      </c>
      <c r="AM11" s="148">
        <f t="shared" si="6"/>
        <v>0</v>
      </c>
      <c r="AN11" s="60">
        <f t="shared" si="3"/>
        <v>7.016666666666667</v>
      </c>
      <c r="AO11" s="60"/>
      <c r="AP11" s="60">
        <f t="shared" si="7"/>
        <v>0</v>
      </c>
      <c r="AQ11" s="150">
        <f t="shared" si="8"/>
        <v>0</v>
      </c>
      <c r="AR11" s="56" t="str">
        <f t="shared" si="4"/>
        <v>Aprovado</v>
      </c>
      <c r="AT11">
        <v>58</v>
      </c>
    </row>
    <row r="12" spans="1:44" ht="15.75" thickBot="1">
      <c r="A12" s="101">
        <v>8</v>
      </c>
      <c r="B12" s="34" t="s">
        <v>109</v>
      </c>
      <c r="C12" s="35" t="s">
        <v>143</v>
      </c>
      <c r="D12" s="36" t="s">
        <v>171</v>
      </c>
      <c r="E12" s="36"/>
      <c r="F12" s="112">
        <v>1</v>
      </c>
      <c r="G12" s="112">
        <v>1</v>
      </c>
      <c r="H12" s="112">
        <v>1</v>
      </c>
      <c r="I12" s="112">
        <v>1</v>
      </c>
      <c r="J12" s="112">
        <v>1</v>
      </c>
      <c r="K12" s="112">
        <v>0.5</v>
      </c>
      <c r="L12" s="112">
        <v>0.5</v>
      </c>
      <c r="M12" s="112">
        <v>1</v>
      </c>
      <c r="N12" s="112">
        <f t="shared" si="0"/>
        <v>8</v>
      </c>
      <c r="O12" s="112"/>
      <c r="P12" s="112"/>
      <c r="Q12" s="112"/>
      <c r="R12" s="112"/>
      <c r="S12" s="112">
        <f>2*9/10</f>
        <v>1.8</v>
      </c>
      <c r="T12" s="112"/>
      <c r="U12" s="112">
        <v>3</v>
      </c>
      <c r="V12" s="112">
        <v>2</v>
      </c>
      <c r="W12" s="112">
        <v>0.5</v>
      </c>
      <c r="X12" s="112">
        <v>0.5</v>
      </c>
      <c r="Y12" s="112">
        <v>0</v>
      </c>
      <c r="Z12" s="112">
        <v>0</v>
      </c>
      <c r="AA12" s="112">
        <f t="shared" si="1"/>
        <v>6</v>
      </c>
      <c r="AB12" s="112"/>
      <c r="AC12" s="112"/>
      <c r="AD12" s="112">
        <v>1</v>
      </c>
      <c r="AE12" s="112">
        <v>1</v>
      </c>
      <c r="AF12" s="112">
        <v>1</v>
      </c>
      <c r="AG12" s="112">
        <f t="shared" si="2"/>
        <v>3</v>
      </c>
      <c r="AH12" s="112"/>
      <c r="AI12" s="112">
        <v>13.5</v>
      </c>
      <c r="AJ12" s="112">
        <f t="shared" si="5"/>
        <v>6.3</v>
      </c>
      <c r="AK12" s="147">
        <v>2</v>
      </c>
      <c r="AL12" s="147">
        <v>8</v>
      </c>
      <c r="AM12" s="147">
        <f t="shared" si="6"/>
        <v>10</v>
      </c>
      <c r="AN12" s="60">
        <f t="shared" si="3"/>
        <v>6.275</v>
      </c>
      <c r="AO12" s="60"/>
      <c r="AP12" s="60">
        <f t="shared" si="7"/>
        <v>0</v>
      </c>
      <c r="AQ12" s="150">
        <f t="shared" si="8"/>
        <v>10</v>
      </c>
      <c r="AR12" s="56" t="str">
        <f t="shared" si="4"/>
        <v>Aprovado</v>
      </c>
    </row>
    <row r="13" spans="1:46" ht="15.75" thickBot="1">
      <c r="A13" s="101">
        <v>9</v>
      </c>
      <c r="B13" s="38" t="s">
        <v>110</v>
      </c>
      <c r="C13" s="39" t="s">
        <v>144</v>
      </c>
      <c r="D13" s="40" t="s">
        <v>101</v>
      </c>
      <c r="E13" s="40"/>
      <c r="F13" s="116"/>
      <c r="G13" s="116">
        <v>1</v>
      </c>
      <c r="H13" s="116">
        <v>1</v>
      </c>
      <c r="I13" s="116">
        <v>1</v>
      </c>
      <c r="J13" s="116">
        <v>1</v>
      </c>
      <c r="K13" s="116">
        <v>0.5</v>
      </c>
      <c r="L13" s="116">
        <v>0.25</v>
      </c>
      <c r="M13" s="116">
        <v>1</v>
      </c>
      <c r="N13" s="116">
        <f t="shared" si="0"/>
        <v>6.75</v>
      </c>
      <c r="O13" s="116"/>
      <c r="P13" s="116"/>
      <c r="Q13" s="116"/>
      <c r="R13" s="116"/>
      <c r="S13" s="116"/>
      <c r="T13" s="116"/>
      <c r="U13" s="116">
        <v>3</v>
      </c>
      <c r="V13" s="116">
        <v>2</v>
      </c>
      <c r="W13" s="116">
        <v>0.5</v>
      </c>
      <c r="X13" s="116">
        <v>0.5</v>
      </c>
      <c r="Y13" s="116">
        <v>0</v>
      </c>
      <c r="Z13" s="116">
        <v>0</v>
      </c>
      <c r="AA13" s="116">
        <f t="shared" si="1"/>
        <v>6</v>
      </c>
      <c r="AB13" s="116"/>
      <c r="AC13" s="116"/>
      <c r="AD13" s="116">
        <v>1</v>
      </c>
      <c r="AE13" s="116">
        <v>1</v>
      </c>
      <c r="AF13" s="116">
        <v>1</v>
      </c>
      <c r="AG13" s="116">
        <f t="shared" si="2"/>
        <v>3</v>
      </c>
      <c r="AH13" s="116"/>
      <c r="AI13" s="116">
        <v>18</v>
      </c>
      <c r="AJ13" s="116">
        <f t="shared" si="5"/>
        <v>8.4</v>
      </c>
      <c r="AK13" s="148">
        <v>8</v>
      </c>
      <c r="AL13" s="148">
        <v>0</v>
      </c>
      <c r="AM13" s="148">
        <f t="shared" si="6"/>
        <v>8</v>
      </c>
      <c r="AN13" s="60">
        <f t="shared" si="3"/>
        <v>6.0375</v>
      </c>
      <c r="AO13" s="60"/>
      <c r="AP13" s="60">
        <f t="shared" si="7"/>
        <v>0</v>
      </c>
      <c r="AQ13" s="150">
        <f t="shared" si="8"/>
        <v>8</v>
      </c>
      <c r="AR13" s="56" t="str">
        <f t="shared" si="4"/>
        <v>Aprovado</v>
      </c>
      <c r="AT13">
        <v>58</v>
      </c>
    </row>
    <row r="14" spans="1:46" ht="15.75" thickBot="1">
      <c r="A14" s="101">
        <v>10</v>
      </c>
      <c r="B14" s="34" t="s">
        <v>111</v>
      </c>
      <c r="C14" s="35" t="s">
        <v>145</v>
      </c>
      <c r="D14" s="36" t="s">
        <v>171</v>
      </c>
      <c r="E14" s="36"/>
      <c r="F14" s="112">
        <v>1</v>
      </c>
      <c r="G14" s="112">
        <v>1</v>
      </c>
      <c r="H14" s="112">
        <v>1</v>
      </c>
      <c r="I14" s="112">
        <v>1</v>
      </c>
      <c r="J14" s="112">
        <v>1</v>
      </c>
      <c r="K14" s="112">
        <v>0.5</v>
      </c>
      <c r="L14" s="112">
        <v>0.5</v>
      </c>
      <c r="M14" s="112">
        <v>1</v>
      </c>
      <c r="N14" s="112">
        <f t="shared" si="0"/>
        <v>8</v>
      </c>
      <c r="O14" s="112"/>
      <c r="P14" s="112"/>
      <c r="Q14" s="112"/>
      <c r="R14" s="112"/>
      <c r="S14" s="112">
        <f>1*9/10</f>
        <v>0.9</v>
      </c>
      <c r="T14" s="112"/>
      <c r="U14" s="112">
        <v>3</v>
      </c>
      <c r="V14" s="112">
        <v>2</v>
      </c>
      <c r="W14" s="112">
        <v>0.5</v>
      </c>
      <c r="X14" s="112"/>
      <c r="Y14" s="112">
        <v>0</v>
      </c>
      <c r="Z14" s="112">
        <v>0</v>
      </c>
      <c r="AA14" s="112">
        <f t="shared" si="1"/>
        <v>5.5</v>
      </c>
      <c r="AB14" s="112"/>
      <c r="AC14" s="112"/>
      <c r="AD14" s="112">
        <v>1</v>
      </c>
      <c r="AE14" s="112">
        <v>1</v>
      </c>
      <c r="AF14" s="112">
        <v>1</v>
      </c>
      <c r="AG14" s="112">
        <f t="shared" si="2"/>
        <v>3</v>
      </c>
      <c r="AH14" s="112"/>
      <c r="AI14" s="112">
        <v>7</v>
      </c>
      <c r="AJ14" s="112">
        <f t="shared" si="5"/>
        <v>3.2666666666666666</v>
      </c>
      <c r="AK14" s="147">
        <v>8</v>
      </c>
      <c r="AL14" s="147">
        <v>8</v>
      </c>
      <c r="AM14" s="147">
        <f t="shared" si="6"/>
        <v>16</v>
      </c>
      <c r="AN14" s="60">
        <f t="shared" si="3"/>
        <v>5.166666666666666</v>
      </c>
      <c r="AO14" s="60"/>
      <c r="AP14" s="60">
        <f t="shared" si="7"/>
        <v>0</v>
      </c>
      <c r="AQ14" s="150">
        <f t="shared" si="8"/>
        <v>16</v>
      </c>
      <c r="AR14" s="56" t="str">
        <f t="shared" si="4"/>
        <v>Exame</v>
      </c>
      <c r="AT14">
        <v>60</v>
      </c>
    </row>
    <row r="15" spans="1:47" ht="15.75" thickBot="1">
      <c r="A15" s="101">
        <v>11</v>
      </c>
      <c r="B15" s="38" t="s">
        <v>204</v>
      </c>
      <c r="C15" s="39" t="s">
        <v>193</v>
      </c>
      <c r="D15" s="40" t="s">
        <v>98</v>
      </c>
      <c r="E15" s="40"/>
      <c r="F15" s="116">
        <v>1</v>
      </c>
      <c r="G15" s="116">
        <v>1</v>
      </c>
      <c r="H15" s="116">
        <v>1</v>
      </c>
      <c r="I15" s="116">
        <v>1</v>
      </c>
      <c r="J15" s="116">
        <v>1</v>
      </c>
      <c r="K15" s="116">
        <v>0.25</v>
      </c>
      <c r="L15" s="116">
        <v>0.25</v>
      </c>
      <c r="M15" s="116">
        <v>1</v>
      </c>
      <c r="N15" s="116">
        <f t="shared" si="0"/>
        <v>7.5</v>
      </c>
      <c r="O15" s="116"/>
      <c r="P15" s="116"/>
      <c r="Q15" s="116"/>
      <c r="R15" s="116">
        <v>1</v>
      </c>
      <c r="S15" s="116">
        <v>1</v>
      </c>
      <c r="T15" s="116"/>
      <c r="U15" s="116">
        <v>3</v>
      </c>
      <c r="V15" s="116">
        <v>2</v>
      </c>
      <c r="W15" s="116">
        <v>0.5</v>
      </c>
      <c r="X15" s="116"/>
      <c r="Y15" s="116">
        <v>0</v>
      </c>
      <c r="Z15" s="116">
        <v>0</v>
      </c>
      <c r="AA15" s="116">
        <f t="shared" si="1"/>
        <v>5.5</v>
      </c>
      <c r="AB15" s="116"/>
      <c r="AC15" s="116"/>
      <c r="AD15" s="116">
        <v>1</v>
      </c>
      <c r="AE15" s="116">
        <v>1</v>
      </c>
      <c r="AF15" s="116">
        <v>1</v>
      </c>
      <c r="AG15" s="116">
        <f t="shared" si="2"/>
        <v>3</v>
      </c>
      <c r="AH15" s="116"/>
      <c r="AI15" s="116">
        <v>8.5</v>
      </c>
      <c r="AJ15" s="116">
        <f t="shared" si="5"/>
        <v>3.966666666666667</v>
      </c>
      <c r="AK15" s="148">
        <v>6</v>
      </c>
      <c r="AL15" s="148">
        <v>8</v>
      </c>
      <c r="AM15" s="148">
        <f t="shared" si="6"/>
        <v>14</v>
      </c>
      <c r="AN15" s="60">
        <f t="shared" si="3"/>
        <v>5.241666666666667</v>
      </c>
      <c r="AO15" s="60"/>
      <c r="AP15" s="60">
        <f t="shared" si="7"/>
        <v>0</v>
      </c>
      <c r="AQ15" s="150">
        <f t="shared" si="8"/>
        <v>14</v>
      </c>
      <c r="AR15" s="56" t="str">
        <f t="shared" si="4"/>
        <v>Exame</v>
      </c>
      <c r="AT15">
        <v>10</v>
      </c>
      <c r="AU15" s="47"/>
    </row>
    <row r="16" spans="1:46" ht="15.75" thickBot="1">
      <c r="A16" s="101">
        <v>12</v>
      </c>
      <c r="B16" s="34" t="s">
        <v>112</v>
      </c>
      <c r="C16" s="35" t="s">
        <v>146</v>
      </c>
      <c r="D16" s="36" t="s">
        <v>172</v>
      </c>
      <c r="E16" s="36"/>
      <c r="F16" s="112">
        <v>1</v>
      </c>
      <c r="G16" s="112">
        <v>1</v>
      </c>
      <c r="H16" s="112">
        <v>1</v>
      </c>
      <c r="I16" s="112">
        <v>1</v>
      </c>
      <c r="J16" s="112"/>
      <c r="K16" s="112">
        <v>0.5</v>
      </c>
      <c r="L16" s="112">
        <v>0.25</v>
      </c>
      <c r="M16" s="112"/>
      <c r="N16" s="112">
        <f t="shared" si="0"/>
        <v>5.75</v>
      </c>
      <c r="O16" s="112"/>
      <c r="P16" s="112"/>
      <c r="Q16" s="112"/>
      <c r="R16" s="112"/>
      <c r="S16" s="112"/>
      <c r="T16" s="112"/>
      <c r="U16" s="112">
        <v>1</v>
      </c>
      <c r="V16" s="112">
        <v>1</v>
      </c>
      <c r="W16" s="112">
        <v>0.5</v>
      </c>
      <c r="X16" s="112"/>
      <c r="Y16" s="112">
        <v>0</v>
      </c>
      <c r="Z16" s="112">
        <v>0</v>
      </c>
      <c r="AA16" s="112">
        <f t="shared" si="1"/>
        <v>2.5</v>
      </c>
      <c r="AB16" s="112"/>
      <c r="AC16" s="112"/>
      <c r="AD16" s="112">
        <v>1</v>
      </c>
      <c r="AE16" s="112">
        <v>1</v>
      </c>
      <c r="AF16" s="112">
        <v>1</v>
      </c>
      <c r="AG16" s="112">
        <f t="shared" si="2"/>
        <v>3</v>
      </c>
      <c r="AH16" s="112"/>
      <c r="AI16" s="112">
        <v>11</v>
      </c>
      <c r="AJ16" s="112">
        <f t="shared" si="5"/>
        <v>5.133333333333334</v>
      </c>
      <c r="AK16" s="147">
        <v>6</v>
      </c>
      <c r="AL16" s="147">
        <v>4</v>
      </c>
      <c r="AM16" s="147">
        <f t="shared" si="6"/>
        <v>10</v>
      </c>
      <c r="AN16" s="60">
        <f t="shared" si="3"/>
        <v>4.095833333333333</v>
      </c>
      <c r="AO16" s="60">
        <v>17.5</v>
      </c>
      <c r="AP16" s="60">
        <f t="shared" si="7"/>
        <v>6.0344827586206895</v>
      </c>
      <c r="AQ16" s="150">
        <f t="shared" si="8"/>
        <v>10</v>
      </c>
      <c r="AR16" s="56" t="str">
        <f t="shared" si="4"/>
        <v>Exame</v>
      </c>
      <c r="AT16">
        <v>10</v>
      </c>
    </row>
    <row r="17" spans="1:46" ht="15.75" thickBot="1">
      <c r="A17" s="101">
        <v>13</v>
      </c>
      <c r="B17" s="38" t="s">
        <v>113</v>
      </c>
      <c r="C17" s="39" t="s">
        <v>147</v>
      </c>
      <c r="D17" s="40" t="s">
        <v>98</v>
      </c>
      <c r="E17" s="40"/>
      <c r="F17" s="116">
        <v>1</v>
      </c>
      <c r="G17" s="116">
        <v>1</v>
      </c>
      <c r="H17" s="116">
        <v>1</v>
      </c>
      <c r="I17" s="116">
        <v>1</v>
      </c>
      <c r="J17" s="116"/>
      <c r="K17" s="116">
        <v>0.5</v>
      </c>
      <c r="L17" s="116">
        <v>0.5</v>
      </c>
      <c r="M17" s="116">
        <v>1</v>
      </c>
      <c r="N17" s="116">
        <f t="shared" si="0"/>
        <v>7</v>
      </c>
      <c r="O17" s="116"/>
      <c r="P17" s="116"/>
      <c r="Q17" s="116"/>
      <c r="R17" s="116">
        <v>1.5</v>
      </c>
      <c r="S17" s="116">
        <v>1.5</v>
      </c>
      <c r="T17" s="116"/>
      <c r="U17" s="116">
        <v>3</v>
      </c>
      <c r="V17" s="116">
        <v>2</v>
      </c>
      <c r="W17" s="116"/>
      <c r="X17" s="116"/>
      <c r="Y17" s="116">
        <v>0</v>
      </c>
      <c r="Z17" s="116">
        <v>0</v>
      </c>
      <c r="AA17" s="116">
        <f t="shared" si="1"/>
        <v>5</v>
      </c>
      <c r="AB17" s="116"/>
      <c r="AC17" s="116"/>
      <c r="AD17" s="116"/>
      <c r="AE17" s="116"/>
      <c r="AF17" s="116"/>
      <c r="AG17" s="116">
        <f t="shared" si="2"/>
        <v>0</v>
      </c>
      <c r="AH17" s="116"/>
      <c r="AI17" s="116"/>
      <c r="AJ17" s="116"/>
      <c r="AK17" s="148">
        <v>8</v>
      </c>
      <c r="AL17" s="148">
        <v>4</v>
      </c>
      <c r="AM17" s="148">
        <f t="shared" si="6"/>
        <v>12</v>
      </c>
      <c r="AN17" s="60">
        <f t="shared" si="3"/>
        <v>3.375</v>
      </c>
      <c r="AO17" s="60"/>
      <c r="AP17" s="60">
        <f t="shared" si="7"/>
        <v>0</v>
      </c>
      <c r="AQ17" s="150">
        <f t="shared" si="8"/>
        <v>12</v>
      </c>
      <c r="AR17" s="56" t="str">
        <f t="shared" si="4"/>
        <v>Exame</v>
      </c>
      <c r="AT17">
        <v>60</v>
      </c>
    </row>
    <row r="18" spans="1:44" s="101" customFormat="1" ht="15.75" thickBot="1">
      <c r="A18" s="101">
        <v>14</v>
      </c>
      <c r="B18" s="34" t="s">
        <v>205</v>
      </c>
      <c r="C18" s="35" t="s">
        <v>194</v>
      </c>
      <c r="D18" s="36" t="s">
        <v>98</v>
      </c>
      <c r="E18" s="100"/>
      <c r="F18" s="112">
        <v>1</v>
      </c>
      <c r="G18" s="112">
        <v>1</v>
      </c>
      <c r="H18" s="112">
        <v>1</v>
      </c>
      <c r="I18" s="112">
        <v>1</v>
      </c>
      <c r="J18" s="112"/>
      <c r="K18" s="112">
        <v>0.5</v>
      </c>
      <c r="L18" s="112">
        <v>0.5</v>
      </c>
      <c r="M18" s="112"/>
      <c r="N18" s="112">
        <f t="shared" si="0"/>
        <v>6</v>
      </c>
      <c r="O18" s="112"/>
      <c r="P18" s="112"/>
      <c r="Q18" s="112"/>
      <c r="R18" s="112">
        <v>1</v>
      </c>
      <c r="S18" s="112">
        <v>1</v>
      </c>
      <c r="T18" s="112"/>
      <c r="U18" s="112">
        <v>3</v>
      </c>
      <c r="V18" s="112">
        <v>2</v>
      </c>
      <c r="W18" s="112">
        <v>0.5</v>
      </c>
      <c r="X18" s="112">
        <v>0.5</v>
      </c>
      <c r="Y18" s="112">
        <v>0</v>
      </c>
      <c r="Z18" s="112">
        <v>0</v>
      </c>
      <c r="AA18" s="112">
        <f t="shared" si="1"/>
        <v>6</v>
      </c>
      <c r="AB18" s="112"/>
      <c r="AC18" s="112"/>
      <c r="AD18" s="112">
        <v>1</v>
      </c>
      <c r="AE18" s="112">
        <v>1</v>
      </c>
      <c r="AF18" s="112">
        <v>1</v>
      </c>
      <c r="AG18" s="112">
        <f t="shared" si="2"/>
        <v>3</v>
      </c>
      <c r="AH18" s="112"/>
      <c r="AI18" s="112">
        <v>18.5</v>
      </c>
      <c r="AJ18" s="112">
        <f t="shared" si="5"/>
        <v>8.633333333333333</v>
      </c>
      <c r="AK18" s="147">
        <v>10</v>
      </c>
      <c r="AL18" s="147">
        <v>6</v>
      </c>
      <c r="AM18" s="147">
        <f t="shared" si="6"/>
        <v>16</v>
      </c>
      <c r="AN18" s="60">
        <f t="shared" si="3"/>
        <v>6.158333333333333</v>
      </c>
      <c r="AO18" s="60"/>
      <c r="AP18" s="60">
        <f t="shared" si="7"/>
        <v>0</v>
      </c>
      <c r="AQ18" s="150">
        <f t="shared" si="8"/>
        <v>16</v>
      </c>
      <c r="AR18" s="56" t="str">
        <f t="shared" si="4"/>
        <v>Aprovado</v>
      </c>
    </row>
    <row r="19" spans="1:44" ht="15.75" thickBot="1">
      <c r="A19" s="101">
        <v>15</v>
      </c>
      <c r="B19" s="38" t="s">
        <v>114</v>
      </c>
      <c r="C19" s="39" t="s">
        <v>148</v>
      </c>
      <c r="D19" s="40" t="s">
        <v>100</v>
      </c>
      <c r="E19" s="36"/>
      <c r="F19" s="116">
        <v>1</v>
      </c>
      <c r="G19" s="116">
        <v>1</v>
      </c>
      <c r="H19" s="116">
        <v>1</v>
      </c>
      <c r="I19" s="116">
        <v>1</v>
      </c>
      <c r="J19" s="116">
        <v>1</v>
      </c>
      <c r="K19" s="116">
        <v>0.5</v>
      </c>
      <c r="L19" s="116">
        <v>0.5</v>
      </c>
      <c r="M19" s="116">
        <v>1</v>
      </c>
      <c r="N19" s="116">
        <f t="shared" si="0"/>
        <v>8</v>
      </c>
      <c r="O19" s="116"/>
      <c r="P19" s="116"/>
      <c r="Q19" s="116"/>
      <c r="R19" s="116">
        <v>2</v>
      </c>
      <c r="S19" s="116">
        <v>2</v>
      </c>
      <c r="T19" s="116"/>
      <c r="U19" s="116">
        <v>3</v>
      </c>
      <c r="V19" s="116">
        <v>2</v>
      </c>
      <c r="W19" s="116">
        <v>0.5</v>
      </c>
      <c r="X19" s="116">
        <v>0.5</v>
      </c>
      <c r="Y19" s="116">
        <v>0</v>
      </c>
      <c r="Z19" s="116">
        <v>0</v>
      </c>
      <c r="AA19" s="116">
        <f t="shared" si="1"/>
        <v>6</v>
      </c>
      <c r="AB19" s="116"/>
      <c r="AC19" s="116"/>
      <c r="AD19" s="116"/>
      <c r="AE19" s="116"/>
      <c r="AF19" s="116"/>
      <c r="AG19" s="116">
        <f t="shared" si="2"/>
        <v>0</v>
      </c>
      <c r="AH19" s="116"/>
      <c r="AI19" s="116">
        <v>17</v>
      </c>
      <c r="AJ19" s="116">
        <f t="shared" si="5"/>
        <v>7.933333333333334</v>
      </c>
      <c r="AK19" s="148">
        <v>2</v>
      </c>
      <c r="AL19" s="148">
        <v>6</v>
      </c>
      <c r="AM19" s="148">
        <f t="shared" si="6"/>
        <v>8</v>
      </c>
      <c r="AN19" s="60">
        <f t="shared" si="3"/>
        <v>5.983333333333333</v>
      </c>
      <c r="AO19" s="60"/>
      <c r="AP19" s="60">
        <f t="shared" si="7"/>
        <v>0</v>
      </c>
      <c r="AQ19" s="150">
        <f t="shared" si="8"/>
        <v>8</v>
      </c>
      <c r="AR19" s="56" t="str">
        <f t="shared" si="4"/>
        <v>Aprovado</v>
      </c>
    </row>
    <row r="20" spans="1:44" ht="15.75" thickBot="1">
      <c r="A20" s="101">
        <v>16</v>
      </c>
      <c r="B20" s="34" t="s">
        <v>115</v>
      </c>
      <c r="C20" s="35" t="s">
        <v>149</v>
      </c>
      <c r="D20" s="36" t="s">
        <v>171</v>
      </c>
      <c r="E20" s="40"/>
      <c r="F20" s="112">
        <v>1</v>
      </c>
      <c r="G20" s="112">
        <v>0.5</v>
      </c>
      <c r="H20" s="112"/>
      <c r="I20" s="112"/>
      <c r="J20" s="112">
        <v>1</v>
      </c>
      <c r="K20" s="112">
        <v>0.5</v>
      </c>
      <c r="L20" s="112">
        <v>0.5</v>
      </c>
      <c r="M20" s="112"/>
      <c r="N20" s="112">
        <f t="shared" si="0"/>
        <v>3.5</v>
      </c>
      <c r="O20" s="112"/>
      <c r="P20" s="112"/>
      <c r="Q20" s="112"/>
      <c r="R20" s="112">
        <v>4</v>
      </c>
      <c r="S20" s="112">
        <v>4</v>
      </c>
      <c r="T20" s="112"/>
      <c r="U20" s="112"/>
      <c r="V20" s="112"/>
      <c r="W20" s="112"/>
      <c r="X20" s="112"/>
      <c r="Y20" s="112">
        <v>0</v>
      </c>
      <c r="Z20" s="112">
        <v>0</v>
      </c>
      <c r="AA20" s="112">
        <f t="shared" si="1"/>
        <v>0</v>
      </c>
      <c r="AB20" s="112"/>
      <c r="AC20" s="112"/>
      <c r="AD20" s="112"/>
      <c r="AE20" s="112"/>
      <c r="AF20" s="112"/>
      <c r="AG20" s="112">
        <f t="shared" si="2"/>
        <v>0</v>
      </c>
      <c r="AH20" s="112"/>
      <c r="AI20" s="112"/>
      <c r="AJ20" s="112"/>
      <c r="AK20" s="147">
        <v>6</v>
      </c>
      <c r="AL20" s="147">
        <v>10</v>
      </c>
      <c r="AM20" s="147">
        <f t="shared" si="6"/>
        <v>16</v>
      </c>
      <c r="AN20" s="60">
        <f t="shared" si="3"/>
        <v>1.875</v>
      </c>
      <c r="AO20" s="60"/>
      <c r="AP20" s="60">
        <f t="shared" si="7"/>
        <v>0</v>
      </c>
      <c r="AQ20" s="150">
        <f t="shared" si="8"/>
        <v>16</v>
      </c>
      <c r="AR20" s="56" t="str">
        <f t="shared" si="4"/>
        <v>Exame</v>
      </c>
    </row>
    <row r="21" spans="1:44" s="101" customFormat="1" ht="15.75" thickBot="1">
      <c r="A21" s="101">
        <v>17</v>
      </c>
      <c r="B21" s="38" t="s">
        <v>206</v>
      </c>
      <c r="C21" s="39" t="s">
        <v>195</v>
      </c>
      <c r="D21" s="40" t="s">
        <v>101</v>
      </c>
      <c r="E21" s="100"/>
      <c r="F21" s="116">
        <v>1</v>
      </c>
      <c r="G21" s="116">
        <v>1</v>
      </c>
      <c r="H21" s="116">
        <v>1</v>
      </c>
      <c r="I21" s="116">
        <v>1</v>
      </c>
      <c r="J21" s="116">
        <v>1</v>
      </c>
      <c r="K21" s="116">
        <v>0.5</v>
      </c>
      <c r="L21" s="116">
        <v>0.5</v>
      </c>
      <c r="M21" s="116">
        <v>1</v>
      </c>
      <c r="N21" s="116">
        <f t="shared" si="0"/>
        <v>8</v>
      </c>
      <c r="O21" s="116"/>
      <c r="P21" s="116"/>
      <c r="Q21" s="116"/>
      <c r="R21" s="116">
        <v>1</v>
      </c>
      <c r="S21" s="116">
        <v>1</v>
      </c>
      <c r="T21" s="116"/>
      <c r="U21" s="116">
        <v>3</v>
      </c>
      <c r="V21" s="116">
        <v>2</v>
      </c>
      <c r="W21" s="116">
        <v>0.5</v>
      </c>
      <c r="X21" s="116">
        <v>0.5</v>
      </c>
      <c r="Y21" s="116">
        <v>0</v>
      </c>
      <c r="Z21" s="116">
        <v>0</v>
      </c>
      <c r="AA21" s="116">
        <f t="shared" si="1"/>
        <v>6</v>
      </c>
      <c r="AB21" s="116"/>
      <c r="AC21" s="116"/>
      <c r="AD21" s="116">
        <v>1</v>
      </c>
      <c r="AE21" s="116">
        <v>1</v>
      </c>
      <c r="AF21" s="116">
        <v>1</v>
      </c>
      <c r="AG21" s="116">
        <f t="shared" si="2"/>
        <v>3</v>
      </c>
      <c r="AH21" s="116"/>
      <c r="AI21" s="116">
        <v>13</v>
      </c>
      <c r="AJ21" s="116">
        <f t="shared" si="5"/>
        <v>6.066666666666666</v>
      </c>
      <c r="AK21" s="148">
        <v>2</v>
      </c>
      <c r="AL21" s="148">
        <v>12</v>
      </c>
      <c r="AM21" s="148">
        <f t="shared" si="6"/>
        <v>14</v>
      </c>
      <c r="AN21" s="60">
        <f t="shared" si="3"/>
        <v>6.016666666666667</v>
      </c>
      <c r="AO21" s="60"/>
      <c r="AP21" s="60">
        <f t="shared" si="7"/>
        <v>0</v>
      </c>
      <c r="AQ21" s="150">
        <f t="shared" si="8"/>
        <v>14</v>
      </c>
      <c r="AR21" s="56" t="str">
        <f t="shared" si="4"/>
        <v>Aprovado</v>
      </c>
    </row>
    <row r="22" spans="1:44" s="101" customFormat="1" ht="15.75" thickBot="1">
      <c r="A22" s="101">
        <v>18</v>
      </c>
      <c r="B22" s="34" t="s">
        <v>207</v>
      </c>
      <c r="C22" s="35" t="s">
        <v>196</v>
      </c>
      <c r="D22" s="36" t="s">
        <v>98</v>
      </c>
      <c r="E22" s="100"/>
      <c r="F22" s="112">
        <v>1</v>
      </c>
      <c r="G22" s="112">
        <v>1</v>
      </c>
      <c r="H22" s="112">
        <v>1</v>
      </c>
      <c r="I22" s="112">
        <v>1</v>
      </c>
      <c r="J22" s="112">
        <v>1</v>
      </c>
      <c r="K22" s="112">
        <v>0.5</v>
      </c>
      <c r="L22" s="112">
        <v>0.5</v>
      </c>
      <c r="M22" s="112">
        <v>1</v>
      </c>
      <c r="N22" s="112">
        <f t="shared" si="0"/>
        <v>8</v>
      </c>
      <c r="O22" s="112"/>
      <c r="P22" s="112"/>
      <c r="Q22" s="112"/>
      <c r="R22" s="112">
        <v>5</v>
      </c>
      <c r="S22" s="112">
        <v>5</v>
      </c>
      <c r="T22" s="112"/>
      <c r="U22" s="112">
        <f>AI22*3/30</f>
        <v>1.85</v>
      </c>
      <c r="V22" s="112">
        <f>AI22*2/30</f>
        <v>1.2333333333333334</v>
      </c>
      <c r="W22" s="112">
        <f>AI22*0.5/30</f>
        <v>0.30833333333333335</v>
      </c>
      <c r="X22" s="112">
        <f>W22</f>
        <v>0.30833333333333335</v>
      </c>
      <c r="Y22" s="112">
        <v>0</v>
      </c>
      <c r="Z22" s="112">
        <v>0</v>
      </c>
      <c r="AA22" s="112">
        <f t="shared" si="1"/>
        <v>3.7</v>
      </c>
      <c r="AB22" s="112"/>
      <c r="AC22" s="112"/>
      <c r="AD22" s="112">
        <f>AI22/30</f>
        <v>0.6166666666666667</v>
      </c>
      <c r="AE22" s="112">
        <f>AD22</f>
        <v>0.6166666666666667</v>
      </c>
      <c r="AF22" s="112">
        <f>AE22</f>
        <v>0.6166666666666667</v>
      </c>
      <c r="AG22" s="112">
        <f t="shared" si="2"/>
        <v>1.85</v>
      </c>
      <c r="AH22" s="112"/>
      <c r="AI22" s="112">
        <v>18.5</v>
      </c>
      <c r="AJ22" s="112">
        <f t="shared" si="5"/>
        <v>8.633333333333333</v>
      </c>
      <c r="AK22" s="147">
        <v>8</v>
      </c>
      <c r="AL22" s="147">
        <v>8</v>
      </c>
      <c r="AM22" s="147">
        <f t="shared" si="6"/>
        <v>16</v>
      </c>
      <c r="AN22" s="60">
        <f t="shared" si="3"/>
        <v>6.795833333333333</v>
      </c>
      <c r="AO22" s="60"/>
      <c r="AP22" s="60">
        <f t="shared" si="7"/>
        <v>0</v>
      </c>
      <c r="AQ22" s="150">
        <f t="shared" si="8"/>
        <v>16</v>
      </c>
      <c r="AR22" s="56" t="str">
        <f t="shared" si="4"/>
        <v>Aprovado</v>
      </c>
    </row>
    <row r="23" spans="1:46" ht="15.75" thickBot="1">
      <c r="A23" s="101">
        <v>19</v>
      </c>
      <c r="B23" s="38" t="s">
        <v>116</v>
      </c>
      <c r="C23" s="39" t="s">
        <v>150</v>
      </c>
      <c r="D23" s="40" t="s">
        <v>99</v>
      </c>
      <c r="E23" s="36"/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0.5</v>
      </c>
      <c r="L23" s="116">
        <v>0.5</v>
      </c>
      <c r="M23" s="116">
        <v>1</v>
      </c>
      <c r="N23" s="116">
        <f t="shared" si="0"/>
        <v>8</v>
      </c>
      <c r="O23" s="116"/>
      <c r="P23" s="116"/>
      <c r="Q23" s="116"/>
      <c r="R23" s="116">
        <v>5</v>
      </c>
      <c r="S23" s="116">
        <v>5</v>
      </c>
      <c r="T23" s="116"/>
      <c r="U23" s="116">
        <v>3</v>
      </c>
      <c r="V23" s="116">
        <v>2</v>
      </c>
      <c r="W23" s="116">
        <v>0.5</v>
      </c>
      <c r="X23" s="116">
        <v>0.5</v>
      </c>
      <c r="Y23" s="116">
        <v>0</v>
      </c>
      <c r="Z23" s="116">
        <v>0</v>
      </c>
      <c r="AA23" s="116">
        <f t="shared" si="1"/>
        <v>6</v>
      </c>
      <c r="AB23" s="116"/>
      <c r="AC23" s="116"/>
      <c r="AD23" s="116">
        <v>1</v>
      </c>
      <c r="AE23" s="116">
        <v>1</v>
      </c>
      <c r="AF23" s="116">
        <v>1</v>
      </c>
      <c r="AG23" s="116">
        <f t="shared" si="2"/>
        <v>3</v>
      </c>
      <c r="AH23" s="116"/>
      <c r="AI23" s="116">
        <v>12</v>
      </c>
      <c r="AJ23" s="116">
        <f t="shared" si="5"/>
        <v>5.6</v>
      </c>
      <c r="AK23" s="148">
        <v>0</v>
      </c>
      <c r="AL23" s="148">
        <v>6</v>
      </c>
      <c r="AM23" s="148">
        <f t="shared" si="6"/>
        <v>6</v>
      </c>
      <c r="AN23" s="60">
        <f t="shared" si="3"/>
        <v>6.9</v>
      </c>
      <c r="AO23" s="60"/>
      <c r="AP23" s="60">
        <f t="shared" si="7"/>
        <v>0</v>
      </c>
      <c r="AQ23" s="150">
        <f t="shared" si="8"/>
        <v>6</v>
      </c>
      <c r="AR23" s="56" t="str">
        <f t="shared" si="4"/>
        <v>Aprovado</v>
      </c>
      <c r="AT23">
        <v>4</v>
      </c>
    </row>
    <row r="24" spans="1:44" s="101" customFormat="1" ht="15.75" thickBot="1">
      <c r="A24" s="101">
        <v>20</v>
      </c>
      <c r="B24" s="34" t="s">
        <v>208</v>
      </c>
      <c r="C24" s="35" t="s">
        <v>197</v>
      </c>
      <c r="D24" s="36" t="s">
        <v>101</v>
      </c>
      <c r="E24" s="99"/>
      <c r="F24" s="112">
        <v>1</v>
      </c>
      <c r="G24" s="112">
        <v>1</v>
      </c>
      <c r="H24" s="112">
        <v>1</v>
      </c>
      <c r="I24" s="112">
        <v>1</v>
      </c>
      <c r="J24" s="112">
        <v>1</v>
      </c>
      <c r="K24" s="112">
        <v>0.5</v>
      </c>
      <c r="L24" s="112">
        <v>0.5</v>
      </c>
      <c r="M24" s="112">
        <v>1</v>
      </c>
      <c r="N24" s="112">
        <f t="shared" si="0"/>
        <v>8</v>
      </c>
      <c r="O24" s="112"/>
      <c r="P24" s="112"/>
      <c r="Q24" s="112"/>
      <c r="R24" s="112">
        <v>1</v>
      </c>
      <c r="S24" s="112">
        <v>1</v>
      </c>
      <c r="T24" s="112"/>
      <c r="U24" s="112">
        <v>3</v>
      </c>
      <c r="V24" s="112">
        <v>2</v>
      </c>
      <c r="W24" s="112">
        <v>0.5</v>
      </c>
      <c r="X24" s="112">
        <v>0.5</v>
      </c>
      <c r="Y24" s="112">
        <v>0</v>
      </c>
      <c r="Z24" s="112">
        <v>0</v>
      </c>
      <c r="AA24" s="112">
        <f t="shared" si="1"/>
        <v>6</v>
      </c>
      <c r="AB24" s="112"/>
      <c r="AC24" s="112"/>
      <c r="AD24" s="112">
        <v>1</v>
      </c>
      <c r="AE24" s="112">
        <v>1</v>
      </c>
      <c r="AF24" s="112">
        <v>1</v>
      </c>
      <c r="AG24" s="112">
        <f t="shared" si="2"/>
        <v>3</v>
      </c>
      <c r="AH24" s="112"/>
      <c r="AI24" s="112"/>
      <c r="AJ24" s="112">
        <f>6*14/29</f>
        <v>2.896551724137931</v>
      </c>
      <c r="AK24" s="147">
        <v>4</v>
      </c>
      <c r="AL24" s="147">
        <v>12</v>
      </c>
      <c r="AM24" s="147">
        <f t="shared" si="6"/>
        <v>16</v>
      </c>
      <c r="AN24" s="60">
        <f t="shared" si="3"/>
        <v>5.224137931034483</v>
      </c>
      <c r="AO24" s="60"/>
      <c r="AP24" s="60">
        <f t="shared" si="7"/>
        <v>0</v>
      </c>
      <c r="AQ24" s="150">
        <f t="shared" si="8"/>
        <v>16</v>
      </c>
      <c r="AR24" s="56" t="str">
        <f t="shared" si="4"/>
        <v>Exame</v>
      </c>
    </row>
    <row r="25" spans="1:46" ht="15.75" thickBot="1">
      <c r="A25" s="101">
        <v>21</v>
      </c>
      <c r="B25" s="38" t="s">
        <v>117</v>
      </c>
      <c r="C25" s="39" t="s">
        <v>151</v>
      </c>
      <c r="D25" s="40" t="s">
        <v>101</v>
      </c>
      <c r="E25" s="40"/>
      <c r="F25" s="116">
        <v>1</v>
      </c>
      <c r="G25" s="116">
        <v>1</v>
      </c>
      <c r="H25" s="116">
        <v>1</v>
      </c>
      <c r="I25" s="116"/>
      <c r="J25" s="116">
        <v>1</v>
      </c>
      <c r="K25" s="116">
        <v>0.5</v>
      </c>
      <c r="L25" s="116">
        <v>0.5</v>
      </c>
      <c r="M25" s="116">
        <v>1</v>
      </c>
      <c r="N25" s="116">
        <f t="shared" si="0"/>
        <v>6</v>
      </c>
      <c r="O25" s="116"/>
      <c r="P25" s="116"/>
      <c r="Q25" s="116"/>
      <c r="R25" s="116">
        <v>5</v>
      </c>
      <c r="S25" s="116">
        <v>5</v>
      </c>
      <c r="T25" s="116"/>
      <c r="U25" s="116"/>
      <c r="V25" s="116"/>
      <c r="W25" s="116"/>
      <c r="X25" s="116"/>
      <c r="Y25" s="116">
        <v>0</v>
      </c>
      <c r="Z25" s="116">
        <v>0</v>
      </c>
      <c r="AA25" s="116">
        <f t="shared" si="1"/>
        <v>0</v>
      </c>
      <c r="AB25" s="116"/>
      <c r="AC25" s="116"/>
      <c r="AD25" s="116">
        <v>1</v>
      </c>
      <c r="AE25" s="116">
        <v>1</v>
      </c>
      <c r="AF25" s="116">
        <v>1</v>
      </c>
      <c r="AG25" s="116">
        <f t="shared" si="2"/>
        <v>3</v>
      </c>
      <c r="AH25" s="116"/>
      <c r="AI25" s="116"/>
      <c r="AJ25" s="116"/>
      <c r="AK25" s="148">
        <v>0</v>
      </c>
      <c r="AL25" s="148">
        <v>18</v>
      </c>
      <c r="AM25" s="148">
        <f t="shared" si="6"/>
        <v>18</v>
      </c>
      <c r="AN25" s="60">
        <f t="shared" si="3"/>
        <v>3.5</v>
      </c>
      <c r="AO25" s="60"/>
      <c r="AP25" s="60">
        <f t="shared" si="7"/>
        <v>0</v>
      </c>
      <c r="AQ25" s="150">
        <f t="shared" si="8"/>
        <v>18</v>
      </c>
      <c r="AR25" s="56" t="str">
        <f t="shared" si="4"/>
        <v>Exame</v>
      </c>
      <c r="AT25">
        <v>10</v>
      </c>
    </row>
    <row r="26" spans="1:44" ht="15.75" thickBot="1">
      <c r="A26" s="101">
        <v>22</v>
      </c>
      <c r="B26" s="34" t="s">
        <v>118</v>
      </c>
      <c r="C26" s="35" t="s">
        <v>152</v>
      </c>
      <c r="D26" s="36" t="s">
        <v>99</v>
      </c>
      <c r="E26" s="36"/>
      <c r="F26" s="112">
        <v>1</v>
      </c>
      <c r="G26" s="112">
        <v>1</v>
      </c>
      <c r="H26" s="112">
        <v>0.5</v>
      </c>
      <c r="I26" s="112"/>
      <c r="J26" s="112"/>
      <c r="K26" s="112">
        <v>0.5</v>
      </c>
      <c r="L26" s="112">
        <v>0.25</v>
      </c>
      <c r="M26" s="112"/>
      <c r="N26" s="112">
        <f t="shared" si="0"/>
        <v>3.25</v>
      </c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>
        <v>0</v>
      </c>
      <c r="Z26" s="112">
        <v>0</v>
      </c>
      <c r="AA26" s="112">
        <f t="shared" si="1"/>
        <v>0</v>
      </c>
      <c r="AB26" s="112"/>
      <c r="AC26" s="112"/>
      <c r="AD26" s="112"/>
      <c r="AE26" s="112"/>
      <c r="AF26" s="112"/>
      <c r="AG26" s="112">
        <f t="shared" si="2"/>
        <v>0</v>
      </c>
      <c r="AH26" s="112"/>
      <c r="AI26" s="112"/>
      <c r="AJ26" s="112"/>
      <c r="AK26" s="147">
        <v>4</v>
      </c>
      <c r="AL26" s="147">
        <v>22</v>
      </c>
      <c r="AM26" s="147">
        <f t="shared" si="6"/>
        <v>26</v>
      </c>
      <c r="AN26" s="60">
        <f t="shared" si="3"/>
        <v>0.8125</v>
      </c>
      <c r="AO26" s="60"/>
      <c r="AP26" s="60">
        <f t="shared" si="7"/>
        <v>0</v>
      </c>
      <c r="AQ26" s="150">
        <f t="shared" si="8"/>
        <v>26</v>
      </c>
      <c r="AR26" s="56" t="str">
        <f t="shared" si="4"/>
        <v>Reprovado</v>
      </c>
    </row>
    <row r="27" spans="1:46" ht="15.75" thickBot="1">
      <c r="A27" s="101">
        <v>23</v>
      </c>
      <c r="B27" s="38" t="s">
        <v>119</v>
      </c>
      <c r="C27" s="39" t="s">
        <v>153</v>
      </c>
      <c r="D27" s="40" t="s">
        <v>101</v>
      </c>
      <c r="E27" s="40"/>
      <c r="F27" s="116">
        <v>1</v>
      </c>
      <c r="G27" s="116">
        <v>1</v>
      </c>
      <c r="H27" s="116">
        <v>1</v>
      </c>
      <c r="I27" s="116">
        <v>1</v>
      </c>
      <c r="J27" s="116">
        <v>1</v>
      </c>
      <c r="K27" s="116">
        <v>0.5</v>
      </c>
      <c r="L27" s="116">
        <v>0.5</v>
      </c>
      <c r="M27" s="116">
        <v>1</v>
      </c>
      <c r="N27" s="116">
        <f t="shared" si="0"/>
        <v>8</v>
      </c>
      <c r="O27" s="116"/>
      <c r="P27" s="116"/>
      <c r="Q27" s="116"/>
      <c r="R27" s="116">
        <v>4.5</v>
      </c>
      <c r="S27" s="116">
        <v>4.5</v>
      </c>
      <c r="T27" s="116"/>
      <c r="U27" s="116">
        <v>3</v>
      </c>
      <c r="V27" s="116">
        <v>2</v>
      </c>
      <c r="W27" s="116">
        <v>0.5</v>
      </c>
      <c r="X27" s="116">
        <v>0.5</v>
      </c>
      <c r="Y27" s="116">
        <v>0</v>
      </c>
      <c r="Z27" s="116">
        <v>0</v>
      </c>
      <c r="AA27" s="116">
        <f t="shared" si="1"/>
        <v>6</v>
      </c>
      <c r="AB27" s="116"/>
      <c r="AC27" s="116"/>
      <c r="AD27" s="116">
        <v>1</v>
      </c>
      <c r="AE27" s="116">
        <v>1</v>
      </c>
      <c r="AF27" s="116">
        <v>1</v>
      </c>
      <c r="AG27" s="116">
        <f t="shared" si="2"/>
        <v>3</v>
      </c>
      <c r="AH27" s="116"/>
      <c r="AI27" s="116">
        <v>21.5</v>
      </c>
      <c r="AJ27" s="116">
        <f t="shared" si="5"/>
        <v>10.033333333333333</v>
      </c>
      <c r="AK27" s="148">
        <v>2</v>
      </c>
      <c r="AL27" s="148">
        <v>10</v>
      </c>
      <c r="AM27" s="148">
        <f t="shared" si="6"/>
        <v>12</v>
      </c>
      <c r="AN27" s="60">
        <f t="shared" si="3"/>
        <v>7.883333333333333</v>
      </c>
      <c r="AO27" s="60"/>
      <c r="AP27" s="60">
        <f t="shared" si="7"/>
        <v>0</v>
      </c>
      <c r="AQ27" s="150">
        <f t="shared" si="8"/>
        <v>12</v>
      </c>
      <c r="AR27" s="56" t="str">
        <f t="shared" si="4"/>
        <v>Aprovado</v>
      </c>
      <c r="AT27">
        <v>10</v>
      </c>
    </row>
    <row r="28" spans="1:44" ht="15.75" thickBot="1">
      <c r="A28" s="101">
        <v>24</v>
      </c>
      <c r="B28" s="34" t="s">
        <v>120</v>
      </c>
      <c r="C28" s="35" t="s">
        <v>154</v>
      </c>
      <c r="D28" s="36" t="s">
        <v>171</v>
      </c>
      <c r="E28" s="36"/>
      <c r="F28" s="112">
        <v>1</v>
      </c>
      <c r="G28" s="112">
        <v>1</v>
      </c>
      <c r="H28" s="112">
        <v>1</v>
      </c>
      <c r="I28" s="112">
        <v>1</v>
      </c>
      <c r="J28" s="112">
        <v>1</v>
      </c>
      <c r="K28" s="112">
        <v>0.5</v>
      </c>
      <c r="L28" s="112">
        <v>0.5</v>
      </c>
      <c r="M28" s="112">
        <v>1</v>
      </c>
      <c r="N28" s="112">
        <f t="shared" si="0"/>
        <v>8</v>
      </c>
      <c r="O28" s="112"/>
      <c r="P28" s="112"/>
      <c r="Q28" s="112"/>
      <c r="R28" s="112">
        <v>4</v>
      </c>
      <c r="S28" s="112">
        <v>4</v>
      </c>
      <c r="T28" s="112"/>
      <c r="U28" s="112">
        <v>3</v>
      </c>
      <c r="V28" s="112">
        <v>2</v>
      </c>
      <c r="W28" s="112">
        <v>0.5</v>
      </c>
      <c r="X28" s="112">
        <v>0.5</v>
      </c>
      <c r="Y28" s="112">
        <v>0</v>
      </c>
      <c r="Z28" s="112">
        <v>0</v>
      </c>
      <c r="AA28" s="112">
        <f t="shared" si="1"/>
        <v>6</v>
      </c>
      <c r="AB28" s="112"/>
      <c r="AC28" s="112"/>
      <c r="AD28" s="112">
        <v>1</v>
      </c>
      <c r="AE28" s="112">
        <v>1</v>
      </c>
      <c r="AF28" s="112">
        <v>1</v>
      </c>
      <c r="AG28" s="112">
        <f t="shared" si="2"/>
        <v>3</v>
      </c>
      <c r="AH28" s="112"/>
      <c r="AI28" s="112">
        <v>15</v>
      </c>
      <c r="AJ28" s="112">
        <f t="shared" si="5"/>
        <v>7</v>
      </c>
      <c r="AK28" s="147">
        <v>0</v>
      </c>
      <c r="AL28" s="147">
        <v>4</v>
      </c>
      <c r="AM28" s="147">
        <f t="shared" si="6"/>
        <v>4</v>
      </c>
      <c r="AN28" s="60">
        <f t="shared" si="3"/>
        <v>7</v>
      </c>
      <c r="AO28" s="60"/>
      <c r="AP28" s="60">
        <f t="shared" si="7"/>
        <v>0</v>
      </c>
      <c r="AQ28" s="150">
        <f t="shared" si="8"/>
        <v>4</v>
      </c>
      <c r="AR28" s="56" t="str">
        <f t="shared" si="4"/>
        <v>Aprovado</v>
      </c>
    </row>
    <row r="29" spans="1:46" ht="15.75" thickBot="1">
      <c r="A29" s="101">
        <v>25</v>
      </c>
      <c r="B29" s="38" t="s">
        <v>121</v>
      </c>
      <c r="C29" s="39" t="s">
        <v>155</v>
      </c>
      <c r="D29" s="40" t="s">
        <v>171</v>
      </c>
      <c r="E29" s="40"/>
      <c r="F29" s="116">
        <v>1</v>
      </c>
      <c r="G29" s="116">
        <v>1</v>
      </c>
      <c r="H29" s="116">
        <v>1</v>
      </c>
      <c r="I29" s="116">
        <v>1</v>
      </c>
      <c r="J29" s="116">
        <v>1</v>
      </c>
      <c r="K29" s="116">
        <v>0.5</v>
      </c>
      <c r="L29" s="116">
        <v>0.5</v>
      </c>
      <c r="M29" s="116">
        <v>1</v>
      </c>
      <c r="N29" s="116">
        <f t="shared" si="0"/>
        <v>8</v>
      </c>
      <c r="O29" s="116"/>
      <c r="P29" s="116"/>
      <c r="Q29" s="116"/>
      <c r="R29" s="116">
        <v>6</v>
      </c>
      <c r="S29" s="116">
        <v>6</v>
      </c>
      <c r="T29" s="116"/>
      <c r="U29" s="116">
        <v>3</v>
      </c>
      <c r="V29" s="116">
        <v>2</v>
      </c>
      <c r="W29" s="116">
        <v>0.5</v>
      </c>
      <c r="X29" s="116">
        <v>0.5</v>
      </c>
      <c r="Y29" s="116">
        <v>0</v>
      </c>
      <c r="Z29" s="116">
        <v>0</v>
      </c>
      <c r="AA29" s="116">
        <f t="shared" si="1"/>
        <v>6</v>
      </c>
      <c r="AB29" s="116"/>
      <c r="AC29" s="116"/>
      <c r="AD29" s="116">
        <v>1</v>
      </c>
      <c r="AE29" s="116">
        <v>1</v>
      </c>
      <c r="AF29" s="116">
        <v>1</v>
      </c>
      <c r="AG29" s="116">
        <f t="shared" si="2"/>
        <v>3</v>
      </c>
      <c r="AH29" s="116"/>
      <c r="AI29" s="116">
        <v>12</v>
      </c>
      <c r="AJ29" s="116">
        <f t="shared" si="5"/>
        <v>5.6</v>
      </c>
      <c r="AK29" s="148">
        <v>2</v>
      </c>
      <c r="AL29" s="148">
        <v>4</v>
      </c>
      <c r="AM29" s="148">
        <f t="shared" si="6"/>
        <v>6</v>
      </c>
      <c r="AN29" s="60">
        <f t="shared" si="3"/>
        <v>7.15</v>
      </c>
      <c r="AO29" s="60"/>
      <c r="AP29" s="60">
        <f t="shared" si="7"/>
        <v>0</v>
      </c>
      <c r="AQ29" s="150">
        <f t="shared" si="8"/>
        <v>6</v>
      </c>
      <c r="AR29" s="56" t="str">
        <f t="shared" si="4"/>
        <v>Aprovado</v>
      </c>
      <c r="AT29">
        <v>10</v>
      </c>
    </row>
    <row r="30" spans="1:44" ht="15.75" thickBot="1">
      <c r="A30" s="101">
        <v>26</v>
      </c>
      <c r="B30" s="34" t="s">
        <v>209</v>
      </c>
      <c r="C30" s="35" t="s">
        <v>198</v>
      </c>
      <c r="D30" s="36" t="s">
        <v>171</v>
      </c>
      <c r="E30" s="36"/>
      <c r="F30" s="112">
        <v>1</v>
      </c>
      <c r="G30" s="112">
        <v>1</v>
      </c>
      <c r="H30" s="112">
        <v>1</v>
      </c>
      <c r="I30" s="112">
        <v>1</v>
      </c>
      <c r="J30" s="112"/>
      <c r="K30" s="112">
        <v>0.5</v>
      </c>
      <c r="L30" s="112">
        <v>0.5</v>
      </c>
      <c r="M30" s="112"/>
      <c r="N30" s="112">
        <f t="shared" si="0"/>
        <v>6</v>
      </c>
      <c r="O30" s="112"/>
      <c r="P30" s="112"/>
      <c r="Q30" s="112"/>
      <c r="R30" s="112">
        <v>0.1</v>
      </c>
      <c r="S30" s="112">
        <v>0.1</v>
      </c>
      <c r="T30" s="112"/>
      <c r="U30" s="112"/>
      <c r="V30" s="112"/>
      <c r="W30" s="112">
        <v>0.5</v>
      </c>
      <c r="X30" s="112">
        <v>0.5</v>
      </c>
      <c r="Y30" s="112">
        <v>0</v>
      </c>
      <c r="Z30" s="112">
        <v>0</v>
      </c>
      <c r="AA30" s="112">
        <f t="shared" si="1"/>
        <v>1</v>
      </c>
      <c r="AB30" s="112"/>
      <c r="AC30" s="112"/>
      <c r="AD30" s="112">
        <v>1</v>
      </c>
      <c r="AE30" s="112">
        <v>1</v>
      </c>
      <c r="AF30" s="112">
        <v>1</v>
      </c>
      <c r="AG30" s="112">
        <f t="shared" si="2"/>
        <v>3</v>
      </c>
      <c r="AH30" s="112"/>
      <c r="AI30" s="112">
        <v>2</v>
      </c>
      <c r="AJ30" s="112">
        <f t="shared" si="5"/>
        <v>0.9333333333333333</v>
      </c>
      <c r="AK30" s="147">
        <v>4</v>
      </c>
      <c r="AL30" s="147">
        <v>14</v>
      </c>
      <c r="AM30" s="147">
        <f t="shared" si="6"/>
        <v>18</v>
      </c>
      <c r="AN30" s="60">
        <f t="shared" si="3"/>
        <v>2.7583333333333333</v>
      </c>
      <c r="AO30" s="60"/>
      <c r="AP30" s="60">
        <f t="shared" si="7"/>
        <v>0</v>
      </c>
      <c r="AQ30" s="150">
        <f t="shared" si="8"/>
        <v>18</v>
      </c>
      <c r="AR30" s="56" t="str">
        <f t="shared" si="4"/>
        <v>Exame</v>
      </c>
    </row>
    <row r="31" spans="1:44" s="101" customFormat="1" ht="15.75" thickBot="1">
      <c r="A31" s="101">
        <v>27</v>
      </c>
      <c r="B31" s="38" t="s">
        <v>122</v>
      </c>
      <c r="C31" s="39" t="s">
        <v>156</v>
      </c>
      <c r="D31" s="40" t="s">
        <v>98</v>
      </c>
      <c r="E31" s="99"/>
      <c r="F31" s="116">
        <v>1</v>
      </c>
      <c r="G31" s="116">
        <v>1</v>
      </c>
      <c r="H31" s="116">
        <v>1</v>
      </c>
      <c r="I31" s="116">
        <v>1</v>
      </c>
      <c r="J31" s="116"/>
      <c r="K31" s="116">
        <v>0.5</v>
      </c>
      <c r="L31" s="116">
        <v>0.5</v>
      </c>
      <c r="M31" s="116">
        <v>1</v>
      </c>
      <c r="N31" s="116">
        <f t="shared" si="0"/>
        <v>7</v>
      </c>
      <c r="O31" s="116"/>
      <c r="P31" s="116"/>
      <c r="Q31" s="116"/>
      <c r="R31" s="116">
        <v>8</v>
      </c>
      <c r="S31" s="116">
        <v>8</v>
      </c>
      <c r="T31" s="116"/>
      <c r="U31" s="116">
        <v>3</v>
      </c>
      <c r="V31" s="116">
        <v>2</v>
      </c>
      <c r="W31" s="116"/>
      <c r="X31" s="116"/>
      <c r="Y31" s="116">
        <v>0</v>
      </c>
      <c r="Z31" s="116">
        <v>0</v>
      </c>
      <c r="AA31" s="116">
        <f t="shared" si="1"/>
        <v>5</v>
      </c>
      <c r="AB31" s="116"/>
      <c r="AC31" s="116"/>
      <c r="AD31" s="116">
        <v>1</v>
      </c>
      <c r="AE31" s="116">
        <v>1</v>
      </c>
      <c r="AF31" s="116">
        <v>1</v>
      </c>
      <c r="AG31" s="116">
        <f t="shared" si="2"/>
        <v>3</v>
      </c>
      <c r="AH31" s="116"/>
      <c r="AI31" s="116">
        <v>12</v>
      </c>
      <c r="AJ31" s="116">
        <f t="shared" si="5"/>
        <v>5.6</v>
      </c>
      <c r="AK31" s="148">
        <v>8</v>
      </c>
      <c r="AL31" s="148">
        <v>2</v>
      </c>
      <c r="AM31" s="148">
        <f t="shared" si="6"/>
        <v>10</v>
      </c>
      <c r="AN31" s="60">
        <f t="shared" si="3"/>
        <v>7.15</v>
      </c>
      <c r="AO31" s="60"/>
      <c r="AP31" s="60">
        <f t="shared" si="7"/>
        <v>0</v>
      </c>
      <c r="AQ31" s="150">
        <f t="shared" si="8"/>
        <v>10</v>
      </c>
      <c r="AR31" s="56" t="str">
        <f t="shared" si="4"/>
        <v>Aprovado</v>
      </c>
    </row>
    <row r="32" spans="1:44" ht="15.75" thickBot="1">
      <c r="A32" s="101">
        <v>28</v>
      </c>
      <c r="B32" s="34" t="s">
        <v>123</v>
      </c>
      <c r="C32" s="35" t="s">
        <v>157</v>
      </c>
      <c r="D32" s="36" t="s">
        <v>98</v>
      </c>
      <c r="E32" s="40"/>
      <c r="F32" s="112">
        <v>1</v>
      </c>
      <c r="G32" s="112">
        <v>1</v>
      </c>
      <c r="H32" s="112">
        <v>1</v>
      </c>
      <c r="I32" s="112">
        <v>1</v>
      </c>
      <c r="J32" s="112">
        <v>1</v>
      </c>
      <c r="K32" s="112">
        <v>0.5</v>
      </c>
      <c r="L32" s="112">
        <v>0.5</v>
      </c>
      <c r="M32" s="112">
        <v>1</v>
      </c>
      <c r="N32" s="112">
        <f t="shared" si="0"/>
        <v>8</v>
      </c>
      <c r="O32" s="112"/>
      <c r="P32" s="112"/>
      <c r="Q32" s="112"/>
      <c r="R32" s="112">
        <v>4</v>
      </c>
      <c r="S32" s="112">
        <v>4</v>
      </c>
      <c r="T32" s="112"/>
      <c r="U32" s="112">
        <v>3</v>
      </c>
      <c r="V32" s="112">
        <v>2</v>
      </c>
      <c r="W32" s="112">
        <v>0.5</v>
      </c>
      <c r="X32" s="112">
        <v>0.5</v>
      </c>
      <c r="Y32" s="112">
        <v>0</v>
      </c>
      <c r="Z32" s="112">
        <v>0</v>
      </c>
      <c r="AA32" s="112">
        <f t="shared" si="1"/>
        <v>6</v>
      </c>
      <c r="AB32" s="112"/>
      <c r="AC32" s="112"/>
      <c r="AD32" s="112">
        <v>1</v>
      </c>
      <c r="AE32" s="112">
        <v>1</v>
      </c>
      <c r="AF32" s="112">
        <v>1</v>
      </c>
      <c r="AG32" s="112">
        <f t="shared" si="2"/>
        <v>3</v>
      </c>
      <c r="AH32" s="112"/>
      <c r="AI32" s="112">
        <v>13</v>
      </c>
      <c r="AJ32" s="112">
        <f t="shared" si="5"/>
        <v>6.066666666666666</v>
      </c>
      <c r="AK32" s="147">
        <v>0</v>
      </c>
      <c r="AL32" s="147">
        <v>6</v>
      </c>
      <c r="AM32" s="147">
        <f t="shared" si="6"/>
        <v>6</v>
      </c>
      <c r="AN32" s="60">
        <f t="shared" si="3"/>
        <v>6.766666666666667</v>
      </c>
      <c r="AO32" s="60"/>
      <c r="AP32" s="60">
        <f t="shared" si="7"/>
        <v>0</v>
      </c>
      <c r="AQ32" s="150">
        <f t="shared" si="8"/>
        <v>6</v>
      </c>
      <c r="AR32" s="56" t="str">
        <f t="shared" si="4"/>
        <v>Aprovado</v>
      </c>
    </row>
    <row r="33" spans="1:44" ht="15.75" thickBot="1">
      <c r="A33" s="101">
        <v>29</v>
      </c>
      <c r="B33" s="38" t="s">
        <v>124</v>
      </c>
      <c r="C33" s="39" t="s">
        <v>158</v>
      </c>
      <c r="D33" s="40" t="s">
        <v>171</v>
      </c>
      <c r="E33" s="36"/>
      <c r="F33" s="116">
        <v>1</v>
      </c>
      <c r="G33" s="116">
        <v>1</v>
      </c>
      <c r="H33" s="116">
        <v>1</v>
      </c>
      <c r="I33" s="116">
        <v>1</v>
      </c>
      <c r="J33" s="116">
        <v>1</v>
      </c>
      <c r="K33" s="116">
        <v>0.5</v>
      </c>
      <c r="L33" s="116">
        <v>0.5</v>
      </c>
      <c r="M33" s="116"/>
      <c r="N33" s="116">
        <f t="shared" si="0"/>
        <v>7</v>
      </c>
      <c r="O33" s="116"/>
      <c r="P33" s="116"/>
      <c r="Q33" s="116"/>
      <c r="R33" s="116">
        <v>2</v>
      </c>
      <c r="S33" s="116">
        <v>2</v>
      </c>
      <c r="T33" s="116"/>
      <c r="U33" s="116">
        <v>3</v>
      </c>
      <c r="V33" s="116">
        <v>2</v>
      </c>
      <c r="W33" s="116">
        <v>0.5</v>
      </c>
      <c r="X33" s="116">
        <v>0.5</v>
      </c>
      <c r="Y33" s="116">
        <v>0</v>
      </c>
      <c r="Z33" s="116">
        <v>0</v>
      </c>
      <c r="AA33" s="116">
        <f t="shared" si="1"/>
        <v>6</v>
      </c>
      <c r="AB33" s="116"/>
      <c r="AC33" s="116"/>
      <c r="AD33" s="116">
        <v>1</v>
      </c>
      <c r="AE33" s="116">
        <v>1</v>
      </c>
      <c r="AF33" s="116">
        <v>1</v>
      </c>
      <c r="AG33" s="116">
        <f t="shared" si="2"/>
        <v>3</v>
      </c>
      <c r="AH33" s="116"/>
      <c r="AI33" s="116"/>
      <c r="AJ33" s="116">
        <f>14*12.5/29</f>
        <v>6.0344827586206895</v>
      </c>
      <c r="AK33" s="148">
        <v>0</v>
      </c>
      <c r="AL33" s="148">
        <v>12</v>
      </c>
      <c r="AM33" s="148">
        <f t="shared" si="6"/>
        <v>12</v>
      </c>
      <c r="AN33" s="60">
        <f t="shared" si="3"/>
        <v>6.008620689655173</v>
      </c>
      <c r="AO33" s="60"/>
      <c r="AP33" s="60">
        <f t="shared" si="7"/>
        <v>0</v>
      </c>
      <c r="AQ33" s="150">
        <f t="shared" si="8"/>
        <v>12</v>
      </c>
      <c r="AR33" s="56" t="str">
        <f t="shared" si="4"/>
        <v>Aprovado</v>
      </c>
    </row>
    <row r="34" spans="1:44" ht="15.75" thickBot="1">
      <c r="A34" s="101">
        <v>30</v>
      </c>
      <c r="B34" s="34" t="s">
        <v>125</v>
      </c>
      <c r="C34" s="35" t="s">
        <v>159</v>
      </c>
      <c r="D34" s="36" t="s">
        <v>98</v>
      </c>
      <c r="E34" s="40"/>
      <c r="F34" s="112">
        <v>1</v>
      </c>
      <c r="G34" s="112">
        <v>1</v>
      </c>
      <c r="H34" s="112">
        <v>1</v>
      </c>
      <c r="I34" s="112">
        <v>1</v>
      </c>
      <c r="J34" s="112">
        <v>1</v>
      </c>
      <c r="K34" s="112">
        <v>0.5</v>
      </c>
      <c r="L34" s="112">
        <v>0.5</v>
      </c>
      <c r="M34" s="112">
        <v>1</v>
      </c>
      <c r="N34" s="112">
        <f t="shared" si="0"/>
        <v>8</v>
      </c>
      <c r="O34" s="112"/>
      <c r="P34" s="112"/>
      <c r="Q34" s="112"/>
      <c r="R34" s="112">
        <v>4.5</v>
      </c>
      <c r="S34" s="112">
        <v>4.5</v>
      </c>
      <c r="T34" s="112"/>
      <c r="U34" s="112">
        <v>3</v>
      </c>
      <c r="V34" s="112">
        <v>2</v>
      </c>
      <c r="W34" s="112">
        <v>0.5</v>
      </c>
      <c r="X34" s="112">
        <v>0.5</v>
      </c>
      <c r="Y34" s="112">
        <v>0</v>
      </c>
      <c r="Z34" s="112">
        <v>0</v>
      </c>
      <c r="AA34" s="112">
        <f t="shared" si="1"/>
        <v>6</v>
      </c>
      <c r="AB34" s="112"/>
      <c r="AC34" s="112"/>
      <c r="AD34" s="112">
        <v>1</v>
      </c>
      <c r="AE34" s="112">
        <v>1</v>
      </c>
      <c r="AF34" s="112">
        <v>1</v>
      </c>
      <c r="AG34" s="112">
        <f t="shared" si="2"/>
        <v>3</v>
      </c>
      <c r="AH34" s="112"/>
      <c r="AI34" s="112">
        <v>18.5</v>
      </c>
      <c r="AJ34" s="112">
        <f t="shared" si="5"/>
        <v>8.633333333333333</v>
      </c>
      <c r="AK34" s="147">
        <v>2</v>
      </c>
      <c r="AL34" s="147">
        <v>4</v>
      </c>
      <c r="AM34" s="147">
        <f t="shared" si="6"/>
        <v>6</v>
      </c>
      <c r="AN34" s="60">
        <f t="shared" si="3"/>
        <v>7.533333333333333</v>
      </c>
      <c r="AO34" s="60"/>
      <c r="AP34" s="60">
        <f t="shared" si="7"/>
        <v>0</v>
      </c>
      <c r="AQ34" s="150">
        <f t="shared" si="8"/>
        <v>6</v>
      </c>
      <c r="AR34" s="56" t="str">
        <f t="shared" si="4"/>
        <v>Aprovado</v>
      </c>
    </row>
    <row r="35" spans="1:44" ht="15.75" thickBot="1">
      <c r="A35" s="101">
        <v>31</v>
      </c>
      <c r="B35" s="38" t="s">
        <v>126</v>
      </c>
      <c r="C35" s="39" t="s">
        <v>160</v>
      </c>
      <c r="D35" s="40" t="s">
        <v>101</v>
      </c>
      <c r="E35" s="36"/>
      <c r="F35" s="116">
        <v>1</v>
      </c>
      <c r="G35" s="116">
        <v>1</v>
      </c>
      <c r="H35" s="116">
        <v>1</v>
      </c>
      <c r="I35" s="116"/>
      <c r="J35" s="116">
        <v>1</v>
      </c>
      <c r="K35" s="116">
        <v>0.5</v>
      </c>
      <c r="L35" s="116"/>
      <c r="M35" s="116">
        <v>1</v>
      </c>
      <c r="N35" s="116">
        <f t="shared" si="0"/>
        <v>5.5</v>
      </c>
      <c r="O35" s="116"/>
      <c r="P35" s="116"/>
      <c r="Q35" s="116"/>
      <c r="R35" s="116">
        <v>8</v>
      </c>
      <c r="S35" s="116">
        <v>8</v>
      </c>
      <c r="T35" s="116"/>
      <c r="U35" s="116">
        <v>3</v>
      </c>
      <c r="V35" s="116">
        <v>2</v>
      </c>
      <c r="W35" s="116"/>
      <c r="X35" s="116"/>
      <c r="Y35" s="116">
        <v>0</v>
      </c>
      <c r="Z35" s="116">
        <v>0</v>
      </c>
      <c r="AA35" s="116">
        <f t="shared" si="1"/>
        <v>5</v>
      </c>
      <c r="AB35" s="116"/>
      <c r="AC35" s="116"/>
      <c r="AD35" s="116"/>
      <c r="AE35" s="116"/>
      <c r="AF35" s="116"/>
      <c r="AG35" s="116">
        <f t="shared" si="2"/>
        <v>0</v>
      </c>
      <c r="AH35" s="116"/>
      <c r="AI35" s="116">
        <v>12</v>
      </c>
      <c r="AJ35" s="116">
        <f t="shared" si="5"/>
        <v>5.6</v>
      </c>
      <c r="AK35" s="148">
        <v>0</v>
      </c>
      <c r="AL35" s="148">
        <v>16</v>
      </c>
      <c r="AM35" s="148">
        <f t="shared" si="6"/>
        <v>16</v>
      </c>
      <c r="AN35" s="60">
        <f t="shared" si="3"/>
        <v>6.025</v>
      </c>
      <c r="AO35" s="60"/>
      <c r="AP35" s="60">
        <f t="shared" si="7"/>
        <v>0</v>
      </c>
      <c r="AQ35" s="150">
        <f t="shared" si="8"/>
        <v>16</v>
      </c>
      <c r="AR35" s="56" t="str">
        <f t="shared" si="4"/>
        <v>Aprovado</v>
      </c>
    </row>
    <row r="36" spans="1:44" ht="15.75" thickBot="1">
      <c r="A36" s="101">
        <v>32</v>
      </c>
      <c r="B36" s="34" t="s">
        <v>127</v>
      </c>
      <c r="C36" s="35" t="s">
        <v>161</v>
      </c>
      <c r="D36" s="36" t="s">
        <v>101</v>
      </c>
      <c r="E36" s="40"/>
      <c r="F36" s="112">
        <v>1</v>
      </c>
      <c r="G36" s="112">
        <v>1</v>
      </c>
      <c r="H36" s="112">
        <v>1</v>
      </c>
      <c r="I36" s="112">
        <v>1</v>
      </c>
      <c r="J36" s="112">
        <v>1</v>
      </c>
      <c r="K36" s="112"/>
      <c r="L36" s="112"/>
      <c r="M36" s="112">
        <v>1</v>
      </c>
      <c r="N36" s="112">
        <f t="shared" si="0"/>
        <v>7</v>
      </c>
      <c r="O36" s="112"/>
      <c r="P36" s="112"/>
      <c r="Q36" s="112"/>
      <c r="R36" s="112">
        <v>3</v>
      </c>
      <c r="S36" s="112">
        <v>3</v>
      </c>
      <c r="T36" s="112"/>
      <c r="U36" s="112">
        <v>1.5</v>
      </c>
      <c r="V36" s="112">
        <v>2</v>
      </c>
      <c r="W36" s="112">
        <v>0.5</v>
      </c>
      <c r="X36" s="112">
        <v>0.5</v>
      </c>
      <c r="Y36" s="112">
        <v>0</v>
      </c>
      <c r="Z36" s="112">
        <v>0</v>
      </c>
      <c r="AA36" s="112">
        <f t="shared" si="1"/>
        <v>4.5</v>
      </c>
      <c r="AB36" s="112"/>
      <c r="AC36" s="112"/>
      <c r="AD36" s="112">
        <v>1</v>
      </c>
      <c r="AE36" s="112">
        <v>1</v>
      </c>
      <c r="AF36" s="112">
        <v>1</v>
      </c>
      <c r="AG36" s="112">
        <f t="shared" si="2"/>
        <v>3</v>
      </c>
      <c r="AH36" s="112"/>
      <c r="AI36" s="112">
        <v>7</v>
      </c>
      <c r="AJ36" s="112">
        <f t="shared" si="5"/>
        <v>3.2666666666666666</v>
      </c>
      <c r="AK36" s="147">
        <v>4</v>
      </c>
      <c r="AL36" s="147">
        <v>4</v>
      </c>
      <c r="AM36" s="147">
        <f t="shared" si="6"/>
        <v>8</v>
      </c>
      <c r="AN36" s="60">
        <f t="shared" si="3"/>
        <v>5.191666666666666</v>
      </c>
      <c r="AO36" s="60">
        <v>22</v>
      </c>
      <c r="AP36" s="60">
        <f t="shared" si="7"/>
        <v>7.586206896551724</v>
      </c>
      <c r="AQ36" s="150">
        <f t="shared" si="8"/>
        <v>8</v>
      </c>
      <c r="AR36" s="56" t="str">
        <f t="shared" si="4"/>
        <v>Exame</v>
      </c>
    </row>
    <row r="37" spans="1:44" ht="15.75" thickBot="1">
      <c r="A37" s="101">
        <v>33</v>
      </c>
      <c r="B37" s="38" t="s">
        <v>128</v>
      </c>
      <c r="C37" s="39" t="s">
        <v>162</v>
      </c>
      <c r="D37" s="40" t="s">
        <v>171</v>
      </c>
      <c r="E37" s="36"/>
      <c r="F37" s="116">
        <v>1</v>
      </c>
      <c r="G37" s="116">
        <v>1</v>
      </c>
      <c r="H37" s="116">
        <v>1</v>
      </c>
      <c r="I37" s="116">
        <v>1</v>
      </c>
      <c r="J37" s="116">
        <v>1</v>
      </c>
      <c r="K37" s="116">
        <v>0.5</v>
      </c>
      <c r="L37" s="116">
        <v>0.25</v>
      </c>
      <c r="M37" s="116">
        <v>1</v>
      </c>
      <c r="N37" s="116">
        <f t="shared" si="0"/>
        <v>7.75</v>
      </c>
      <c r="O37" s="116"/>
      <c r="P37" s="116"/>
      <c r="Q37" s="116"/>
      <c r="R37" s="116">
        <v>0</v>
      </c>
      <c r="S37" s="116">
        <v>0</v>
      </c>
      <c r="T37" s="116"/>
      <c r="U37" s="116">
        <v>3</v>
      </c>
      <c r="V37" s="116">
        <v>2</v>
      </c>
      <c r="W37" s="116">
        <v>0.5</v>
      </c>
      <c r="X37" s="116">
        <v>0.5</v>
      </c>
      <c r="Y37" s="116">
        <v>0</v>
      </c>
      <c r="Z37" s="116">
        <v>0</v>
      </c>
      <c r="AA37" s="116">
        <f t="shared" si="1"/>
        <v>6</v>
      </c>
      <c r="AB37" s="116"/>
      <c r="AC37" s="116"/>
      <c r="AD37" s="116">
        <v>1</v>
      </c>
      <c r="AE37" s="116">
        <v>1</v>
      </c>
      <c r="AF37" s="116">
        <v>1</v>
      </c>
      <c r="AG37" s="116">
        <f t="shared" si="2"/>
        <v>3</v>
      </c>
      <c r="AH37" s="116"/>
      <c r="AI37" s="116">
        <v>10</v>
      </c>
      <c r="AJ37" s="116">
        <f t="shared" si="5"/>
        <v>4.666666666666667</v>
      </c>
      <c r="AK37" s="148">
        <v>0</v>
      </c>
      <c r="AL37" s="148">
        <v>2</v>
      </c>
      <c r="AM37" s="148">
        <f t="shared" si="6"/>
        <v>2</v>
      </c>
      <c r="AN37" s="60">
        <f t="shared" si="3"/>
        <v>5.354166666666667</v>
      </c>
      <c r="AO37" s="60">
        <v>3</v>
      </c>
      <c r="AP37" s="60">
        <f t="shared" si="7"/>
        <v>1.0344827586206897</v>
      </c>
      <c r="AQ37" s="150">
        <f t="shared" si="8"/>
        <v>2</v>
      </c>
      <c r="AR37" s="56" t="str">
        <f t="shared" si="4"/>
        <v>Exame</v>
      </c>
    </row>
    <row r="38" spans="1:44" ht="15.75" thickBot="1">
      <c r="A38" s="101">
        <v>34</v>
      </c>
      <c r="B38" s="34" t="s">
        <v>210</v>
      </c>
      <c r="C38" s="35" t="s">
        <v>199</v>
      </c>
      <c r="D38" s="36" t="s">
        <v>98</v>
      </c>
      <c r="E38" s="40"/>
      <c r="F38" s="112">
        <v>1</v>
      </c>
      <c r="G38" s="112">
        <v>1</v>
      </c>
      <c r="H38" s="112">
        <v>1</v>
      </c>
      <c r="I38" s="112">
        <v>1</v>
      </c>
      <c r="J38" s="112">
        <v>1</v>
      </c>
      <c r="K38" s="112">
        <v>0.5</v>
      </c>
      <c r="L38" s="112">
        <v>0.5</v>
      </c>
      <c r="M38" s="112">
        <v>1</v>
      </c>
      <c r="N38" s="112">
        <f t="shared" si="0"/>
        <v>8</v>
      </c>
      <c r="O38" s="112"/>
      <c r="P38" s="112"/>
      <c r="Q38" s="112"/>
      <c r="R38" s="112">
        <v>5</v>
      </c>
      <c r="S38" s="112">
        <v>5</v>
      </c>
      <c r="T38" s="112"/>
      <c r="U38" s="112">
        <v>3</v>
      </c>
      <c r="V38" s="112">
        <v>2</v>
      </c>
      <c r="W38" s="112">
        <v>0.5</v>
      </c>
      <c r="X38" s="112">
        <v>0.5</v>
      </c>
      <c r="Y38" s="112">
        <v>0</v>
      </c>
      <c r="Z38" s="112">
        <v>0</v>
      </c>
      <c r="AA38" s="112">
        <f t="shared" si="1"/>
        <v>6</v>
      </c>
      <c r="AB38" s="112"/>
      <c r="AC38" s="112"/>
      <c r="AD38" s="112">
        <v>1</v>
      </c>
      <c r="AE38" s="112">
        <v>1</v>
      </c>
      <c r="AF38" s="112">
        <v>1</v>
      </c>
      <c r="AG38" s="112">
        <f t="shared" si="2"/>
        <v>3</v>
      </c>
      <c r="AH38" s="112"/>
      <c r="AI38" s="112">
        <v>15</v>
      </c>
      <c r="AJ38" s="112">
        <f t="shared" si="5"/>
        <v>7</v>
      </c>
      <c r="AK38" s="147">
        <v>10</v>
      </c>
      <c r="AL38" s="147">
        <v>6</v>
      </c>
      <c r="AM38" s="147">
        <f t="shared" si="6"/>
        <v>16</v>
      </c>
      <c r="AN38" s="60">
        <f t="shared" si="3"/>
        <v>7.25</v>
      </c>
      <c r="AO38" s="60"/>
      <c r="AP38" s="60">
        <f t="shared" si="7"/>
        <v>0</v>
      </c>
      <c r="AQ38" s="150">
        <f t="shared" si="8"/>
        <v>16</v>
      </c>
      <c r="AR38" s="56" t="str">
        <f t="shared" si="4"/>
        <v>Aprovado</v>
      </c>
    </row>
    <row r="39" spans="1:44" s="101" customFormat="1" ht="15.75" thickBot="1">
      <c r="A39" s="101">
        <v>35</v>
      </c>
      <c r="B39" s="38" t="s">
        <v>129</v>
      </c>
      <c r="C39" s="39" t="s">
        <v>163</v>
      </c>
      <c r="D39" s="40" t="s">
        <v>99</v>
      </c>
      <c r="E39" s="100"/>
      <c r="F39" s="116">
        <v>1</v>
      </c>
      <c r="G39" s="116">
        <v>1</v>
      </c>
      <c r="H39" s="116">
        <v>1</v>
      </c>
      <c r="I39" s="116">
        <v>1</v>
      </c>
      <c r="J39" s="116">
        <v>1</v>
      </c>
      <c r="K39" s="116">
        <v>0.5</v>
      </c>
      <c r="L39" s="116">
        <v>0.5</v>
      </c>
      <c r="M39" s="116">
        <v>1</v>
      </c>
      <c r="N39" s="116">
        <f t="shared" si="0"/>
        <v>8</v>
      </c>
      <c r="O39" s="116"/>
      <c r="P39" s="116"/>
      <c r="Q39" s="116"/>
      <c r="R39" s="116">
        <v>8</v>
      </c>
      <c r="S39" s="116">
        <v>8</v>
      </c>
      <c r="T39" s="116"/>
      <c r="U39" s="116">
        <v>1.5</v>
      </c>
      <c r="V39" s="116">
        <v>1</v>
      </c>
      <c r="W39" s="116">
        <v>0.5</v>
      </c>
      <c r="X39" s="116"/>
      <c r="Y39" s="116">
        <v>0</v>
      </c>
      <c r="Z39" s="116">
        <v>0</v>
      </c>
      <c r="AA39" s="116">
        <f t="shared" si="1"/>
        <v>3</v>
      </c>
      <c r="AB39" s="116"/>
      <c r="AC39" s="116"/>
      <c r="AD39" s="116">
        <v>1</v>
      </c>
      <c r="AE39" s="116">
        <v>1</v>
      </c>
      <c r="AF39" s="116">
        <v>1</v>
      </c>
      <c r="AG39" s="116">
        <f t="shared" si="2"/>
        <v>3</v>
      </c>
      <c r="AH39" s="116"/>
      <c r="AI39" s="116">
        <v>11.5</v>
      </c>
      <c r="AJ39" s="116">
        <f t="shared" si="5"/>
        <v>5.366666666666666</v>
      </c>
      <c r="AK39" s="148">
        <v>0</v>
      </c>
      <c r="AL39" s="148">
        <v>6</v>
      </c>
      <c r="AM39" s="148">
        <f t="shared" si="6"/>
        <v>6</v>
      </c>
      <c r="AN39" s="60">
        <f t="shared" si="3"/>
        <v>6.841666666666667</v>
      </c>
      <c r="AO39" s="60"/>
      <c r="AP39" s="60">
        <f t="shared" si="7"/>
        <v>0</v>
      </c>
      <c r="AQ39" s="150">
        <f t="shared" si="8"/>
        <v>6</v>
      </c>
      <c r="AR39" s="56" t="str">
        <f t="shared" si="4"/>
        <v>Aprovado</v>
      </c>
    </row>
    <row r="40" spans="1:44" ht="15.75" thickBot="1">
      <c r="A40" s="101">
        <v>36</v>
      </c>
      <c r="B40" s="34" t="s">
        <v>211</v>
      </c>
      <c r="C40" s="35" t="s">
        <v>200</v>
      </c>
      <c r="D40" s="36" t="s">
        <v>171</v>
      </c>
      <c r="E40" s="36"/>
      <c r="F40" s="112"/>
      <c r="G40" s="112">
        <v>1</v>
      </c>
      <c r="H40" s="112">
        <v>0.5</v>
      </c>
      <c r="I40" s="112">
        <v>0.5</v>
      </c>
      <c r="J40" s="112">
        <v>1</v>
      </c>
      <c r="K40" s="112">
        <v>0.5</v>
      </c>
      <c r="L40" s="112">
        <v>0.5</v>
      </c>
      <c r="M40" s="112"/>
      <c r="N40" s="112">
        <f t="shared" si="0"/>
        <v>4.5</v>
      </c>
      <c r="O40" s="112"/>
      <c r="P40" s="112"/>
      <c r="Q40" s="112"/>
      <c r="R40" s="112"/>
      <c r="S40" s="112"/>
      <c r="T40" s="112"/>
      <c r="U40" s="112"/>
      <c r="V40" s="112"/>
      <c r="W40" s="112"/>
      <c r="X40" s="112">
        <v>0.5</v>
      </c>
      <c r="Y40" s="112">
        <v>0</v>
      </c>
      <c r="Z40" s="112">
        <v>0</v>
      </c>
      <c r="AA40" s="112">
        <f t="shared" si="1"/>
        <v>0.5</v>
      </c>
      <c r="AB40" s="112"/>
      <c r="AC40" s="112"/>
      <c r="AD40" s="112"/>
      <c r="AE40" s="112"/>
      <c r="AF40" s="112"/>
      <c r="AG40" s="112">
        <f t="shared" si="2"/>
        <v>0</v>
      </c>
      <c r="AH40" s="112"/>
      <c r="AI40" s="112"/>
      <c r="AJ40" s="112"/>
      <c r="AK40" s="147">
        <v>8</v>
      </c>
      <c r="AL40" s="147">
        <v>8</v>
      </c>
      <c r="AM40" s="147">
        <f t="shared" si="6"/>
        <v>16</v>
      </c>
      <c r="AN40" s="60">
        <f t="shared" si="3"/>
        <v>1.25</v>
      </c>
      <c r="AO40" s="60"/>
      <c r="AP40" s="60">
        <f t="shared" si="7"/>
        <v>0</v>
      </c>
      <c r="AQ40" s="150">
        <f t="shared" si="8"/>
        <v>16</v>
      </c>
      <c r="AR40" s="56" t="str">
        <f t="shared" si="4"/>
        <v>Exame</v>
      </c>
    </row>
    <row r="41" spans="1:44" s="101" customFormat="1" ht="15.75" thickBot="1">
      <c r="A41" s="101">
        <v>37</v>
      </c>
      <c r="B41" s="38" t="s">
        <v>130</v>
      </c>
      <c r="C41" s="39" t="s">
        <v>164</v>
      </c>
      <c r="D41" s="40" t="s">
        <v>100</v>
      </c>
      <c r="E41" s="99"/>
      <c r="F41" s="116">
        <v>1</v>
      </c>
      <c r="G41" s="116"/>
      <c r="H41" s="116"/>
      <c r="I41" s="116"/>
      <c r="J41" s="116">
        <v>1</v>
      </c>
      <c r="K41" s="116"/>
      <c r="L41" s="116"/>
      <c r="M41" s="116"/>
      <c r="N41" s="116">
        <f t="shared" si="0"/>
        <v>2</v>
      </c>
      <c r="O41" s="116"/>
      <c r="P41" s="116"/>
      <c r="Q41" s="116"/>
      <c r="R41" s="116">
        <v>1</v>
      </c>
      <c r="S41" s="116">
        <v>1</v>
      </c>
      <c r="T41" s="116"/>
      <c r="U41" s="116"/>
      <c r="V41" s="116"/>
      <c r="W41" s="116"/>
      <c r="X41" s="116"/>
      <c r="Y41" s="116">
        <v>0</v>
      </c>
      <c r="Z41" s="116">
        <v>0</v>
      </c>
      <c r="AA41" s="116">
        <f t="shared" si="1"/>
        <v>0</v>
      </c>
      <c r="AB41" s="116"/>
      <c r="AC41" s="116"/>
      <c r="AD41" s="116"/>
      <c r="AE41" s="116"/>
      <c r="AF41" s="116"/>
      <c r="AG41" s="116">
        <f t="shared" si="2"/>
        <v>0</v>
      </c>
      <c r="AH41" s="116"/>
      <c r="AI41" s="116"/>
      <c r="AJ41" s="116"/>
      <c r="AK41" s="148">
        <v>8</v>
      </c>
      <c r="AL41" s="148">
        <v>24</v>
      </c>
      <c r="AM41" s="148">
        <f t="shared" si="6"/>
        <v>32</v>
      </c>
      <c r="AN41" s="60">
        <f t="shared" si="3"/>
        <v>0.75</v>
      </c>
      <c r="AO41" s="60"/>
      <c r="AP41" s="60">
        <f t="shared" si="7"/>
        <v>0</v>
      </c>
      <c r="AQ41" s="150">
        <f t="shared" si="8"/>
        <v>32</v>
      </c>
      <c r="AR41" s="56" t="str">
        <f t="shared" si="4"/>
        <v>Reprovado</v>
      </c>
    </row>
    <row r="42" spans="1:44" ht="15.75" thickBot="1">
      <c r="A42" s="101">
        <v>38</v>
      </c>
      <c r="B42" s="34" t="s">
        <v>131</v>
      </c>
      <c r="C42" s="35" t="s">
        <v>165</v>
      </c>
      <c r="D42" s="36" t="s">
        <v>98</v>
      </c>
      <c r="E42" s="40"/>
      <c r="F42" s="112"/>
      <c r="G42" s="112"/>
      <c r="H42" s="112"/>
      <c r="I42" s="112"/>
      <c r="J42" s="112">
        <v>1</v>
      </c>
      <c r="K42" s="112"/>
      <c r="L42" s="112"/>
      <c r="M42" s="112"/>
      <c r="N42" s="112">
        <f t="shared" si="0"/>
        <v>1</v>
      </c>
      <c r="O42" s="112"/>
      <c r="P42" s="112"/>
      <c r="Q42" s="112"/>
      <c r="R42" s="112">
        <v>4.5</v>
      </c>
      <c r="S42" s="112">
        <v>4.5</v>
      </c>
      <c r="T42" s="112"/>
      <c r="U42" s="112"/>
      <c r="V42" s="112"/>
      <c r="W42" s="112"/>
      <c r="X42" s="112"/>
      <c r="Y42" s="112">
        <v>0</v>
      </c>
      <c r="Z42" s="112">
        <v>0</v>
      </c>
      <c r="AA42" s="112">
        <f t="shared" si="1"/>
        <v>0</v>
      </c>
      <c r="AB42" s="112"/>
      <c r="AC42" s="112"/>
      <c r="AD42" s="112"/>
      <c r="AE42" s="112"/>
      <c r="AF42" s="112"/>
      <c r="AG42" s="112">
        <f t="shared" si="2"/>
        <v>0</v>
      </c>
      <c r="AH42" s="112"/>
      <c r="AI42" s="112"/>
      <c r="AJ42" s="112"/>
      <c r="AK42" s="147">
        <v>10</v>
      </c>
      <c r="AL42" s="147">
        <v>18</v>
      </c>
      <c r="AM42" s="147">
        <f t="shared" si="6"/>
        <v>28</v>
      </c>
      <c r="AN42" s="60">
        <f t="shared" si="3"/>
        <v>1.375</v>
      </c>
      <c r="AO42" s="60"/>
      <c r="AP42" s="60">
        <f t="shared" si="7"/>
        <v>0</v>
      </c>
      <c r="AQ42" s="150">
        <f t="shared" si="8"/>
        <v>28</v>
      </c>
      <c r="AR42" s="56" t="str">
        <f t="shared" si="4"/>
        <v>Reprovado</v>
      </c>
    </row>
    <row r="43" spans="1:44" ht="15.75" thickBot="1">
      <c r="A43" s="101">
        <v>39</v>
      </c>
      <c r="B43" s="38" t="s">
        <v>132</v>
      </c>
      <c r="C43" s="39" t="s">
        <v>166</v>
      </c>
      <c r="D43" s="40" t="s">
        <v>98</v>
      </c>
      <c r="E43" s="36"/>
      <c r="F43" s="116">
        <v>1</v>
      </c>
      <c r="G43" s="116">
        <v>1</v>
      </c>
      <c r="H43" s="116">
        <v>1</v>
      </c>
      <c r="I43" s="116">
        <v>1</v>
      </c>
      <c r="J43" s="116"/>
      <c r="K43" s="116">
        <v>0.25</v>
      </c>
      <c r="L43" s="116">
        <v>0.25</v>
      </c>
      <c r="M43" s="116">
        <v>1</v>
      </c>
      <c r="N43" s="116">
        <f t="shared" si="0"/>
        <v>6.5</v>
      </c>
      <c r="O43" s="116"/>
      <c r="P43" s="116"/>
      <c r="Q43" s="116"/>
      <c r="R43" s="116">
        <v>5</v>
      </c>
      <c r="S43" s="116">
        <v>5</v>
      </c>
      <c r="T43" s="116"/>
      <c r="U43" s="116">
        <v>1</v>
      </c>
      <c r="V43" s="116">
        <v>1</v>
      </c>
      <c r="W43" s="116">
        <v>0.5</v>
      </c>
      <c r="X43" s="116"/>
      <c r="Y43" s="116">
        <v>0</v>
      </c>
      <c r="Z43" s="116">
        <v>0</v>
      </c>
      <c r="AA43" s="116">
        <f t="shared" si="1"/>
        <v>2.5</v>
      </c>
      <c r="AB43" s="116"/>
      <c r="AC43" s="116"/>
      <c r="AD43" s="116"/>
      <c r="AE43" s="116"/>
      <c r="AF43" s="116"/>
      <c r="AG43" s="116">
        <f t="shared" si="2"/>
        <v>0</v>
      </c>
      <c r="AH43" s="116"/>
      <c r="AI43" s="116">
        <v>5</v>
      </c>
      <c r="AJ43" s="116">
        <f t="shared" si="5"/>
        <v>2.3333333333333335</v>
      </c>
      <c r="AK43" s="148">
        <v>2</v>
      </c>
      <c r="AL43" s="148">
        <v>10</v>
      </c>
      <c r="AM43" s="148">
        <f t="shared" si="6"/>
        <v>12</v>
      </c>
      <c r="AN43" s="60">
        <f t="shared" si="3"/>
        <v>4.083333333333333</v>
      </c>
      <c r="AO43" s="60"/>
      <c r="AP43" s="60">
        <f t="shared" si="7"/>
        <v>0</v>
      </c>
      <c r="AQ43" s="150">
        <f t="shared" si="8"/>
        <v>12</v>
      </c>
      <c r="AR43" s="56" t="str">
        <f t="shared" si="4"/>
        <v>Exame</v>
      </c>
    </row>
    <row r="44" spans="1:44" ht="15.75" thickBot="1">
      <c r="A44" s="101">
        <v>40</v>
      </c>
      <c r="B44" s="34" t="s">
        <v>70</v>
      </c>
      <c r="C44" s="35" t="s">
        <v>91</v>
      </c>
      <c r="D44" s="36" t="s">
        <v>99</v>
      </c>
      <c r="E44" s="40"/>
      <c r="F44" s="112">
        <v>1</v>
      </c>
      <c r="G44" s="112">
        <v>1</v>
      </c>
      <c r="H44" s="112">
        <v>1</v>
      </c>
      <c r="I44" s="112"/>
      <c r="J44" s="112">
        <v>1</v>
      </c>
      <c r="K44" s="112">
        <v>0.5</v>
      </c>
      <c r="L44" s="112">
        <v>0.5</v>
      </c>
      <c r="M44" s="112">
        <v>1</v>
      </c>
      <c r="N44" s="112">
        <f t="shared" si="0"/>
        <v>6</v>
      </c>
      <c r="O44" s="112"/>
      <c r="P44" s="112"/>
      <c r="Q44" s="112"/>
      <c r="R44" s="112">
        <v>4</v>
      </c>
      <c r="S44" s="112">
        <v>4</v>
      </c>
      <c r="T44" s="112"/>
      <c r="U44" s="112">
        <v>3</v>
      </c>
      <c r="V44" s="112">
        <v>2</v>
      </c>
      <c r="W44" s="112">
        <v>0.5</v>
      </c>
      <c r="X44" s="112">
        <v>0.5</v>
      </c>
      <c r="Y44" s="112">
        <v>0</v>
      </c>
      <c r="Z44" s="112">
        <v>0</v>
      </c>
      <c r="AA44" s="112">
        <f t="shared" si="1"/>
        <v>6</v>
      </c>
      <c r="AB44" s="112"/>
      <c r="AC44" s="112"/>
      <c r="AD44" s="112">
        <v>1</v>
      </c>
      <c r="AE44" s="112">
        <v>1</v>
      </c>
      <c r="AF44" s="112">
        <v>1</v>
      </c>
      <c r="AG44" s="112">
        <f t="shared" si="2"/>
        <v>3</v>
      </c>
      <c r="AH44" s="112"/>
      <c r="AI44" s="112">
        <v>11</v>
      </c>
      <c r="AJ44" s="112">
        <f t="shared" si="5"/>
        <v>5.133333333333334</v>
      </c>
      <c r="AK44" s="147">
        <v>0</v>
      </c>
      <c r="AL44" s="147">
        <v>6</v>
      </c>
      <c r="AM44" s="147">
        <f t="shared" si="6"/>
        <v>6</v>
      </c>
      <c r="AN44" s="60">
        <f t="shared" si="3"/>
        <v>6.033333333333333</v>
      </c>
      <c r="AO44" s="60"/>
      <c r="AP44" s="60">
        <f t="shared" si="7"/>
        <v>0</v>
      </c>
      <c r="AQ44" s="150">
        <f t="shared" si="8"/>
        <v>6</v>
      </c>
      <c r="AR44" s="56" t="str">
        <f t="shared" si="4"/>
        <v>Aprovado</v>
      </c>
    </row>
    <row r="45" spans="1:44" ht="15.75" thickBot="1">
      <c r="A45" s="101">
        <v>41</v>
      </c>
      <c r="B45" s="38" t="s">
        <v>212</v>
      </c>
      <c r="C45" s="39" t="s">
        <v>201</v>
      </c>
      <c r="D45" s="40" t="s">
        <v>101</v>
      </c>
      <c r="E45" s="36"/>
      <c r="F45" s="116">
        <v>1</v>
      </c>
      <c r="G45" s="116">
        <v>1</v>
      </c>
      <c r="H45" s="116">
        <v>0.5</v>
      </c>
      <c r="I45" s="116"/>
      <c r="J45" s="116">
        <v>1</v>
      </c>
      <c r="K45" s="116">
        <v>0.5</v>
      </c>
      <c r="L45" s="116"/>
      <c r="M45" s="116">
        <v>1</v>
      </c>
      <c r="N45" s="116">
        <f t="shared" si="0"/>
        <v>5</v>
      </c>
      <c r="O45" s="116"/>
      <c r="P45" s="116"/>
      <c r="Q45" s="116"/>
      <c r="R45" s="116">
        <v>8</v>
      </c>
      <c r="S45" s="116">
        <v>8</v>
      </c>
      <c r="T45" s="116"/>
      <c r="U45" s="116">
        <f>AI45*3/30</f>
        <v>1.3</v>
      </c>
      <c r="V45" s="116">
        <f>AI45*2/30</f>
        <v>0.8666666666666667</v>
      </c>
      <c r="W45" s="116">
        <f>AI45*0.5/30</f>
        <v>0.21666666666666667</v>
      </c>
      <c r="X45" s="116">
        <v>0.5</v>
      </c>
      <c r="Y45" s="116">
        <v>0</v>
      </c>
      <c r="Z45" s="116">
        <v>0</v>
      </c>
      <c r="AA45" s="116">
        <f t="shared" si="1"/>
        <v>2.8833333333333337</v>
      </c>
      <c r="AB45" s="116"/>
      <c r="AC45" s="116"/>
      <c r="AD45" s="116">
        <v>1</v>
      </c>
      <c r="AE45" s="116">
        <v>1</v>
      </c>
      <c r="AF45" s="116">
        <v>1</v>
      </c>
      <c r="AG45" s="116">
        <f t="shared" si="2"/>
        <v>3</v>
      </c>
      <c r="AH45" s="116"/>
      <c r="AI45" s="116">
        <v>13</v>
      </c>
      <c r="AJ45" s="116">
        <f t="shared" si="5"/>
        <v>6.066666666666666</v>
      </c>
      <c r="AK45" s="148">
        <v>4</v>
      </c>
      <c r="AL45" s="148">
        <v>8</v>
      </c>
      <c r="AM45" s="148">
        <f t="shared" si="6"/>
        <v>12</v>
      </c>
      <c r="AN45" s="60">
        <f t="shared" si="3"/>
        <v>6.2375</v>
      </c>
      <c r="AO45" s="60"/>
      <c r="AP45" s="60">
        <f t="shared" si="7"/>
        <v>0</v>
      </c>
      <c r="AQ45" s="150">
        <f t="shared" si="8"/>
        <v>12</v>
      </c>
      <c r="AR45" s="56" t="str">
        <f t="shared" si="4"/>
        <v>Aprovado</v>
      </c>
    </row>
    <row r="46" spans="1:44" s="101" customFormat="1" ht="15.75" thickBot="1">
      <c r="A46" s="101">
        <v>42</v>
      </c>
      <c r="B46" s="34" t="s">
        <v>133</v>
      </c>
      <c r="C46" s="35" t="s">
        <v>167</v>
      </c>
      <c r="D46" s="36" t="s">
        <v>101</v>
      </c>
      <c r="E46" s="99"/>
      <c r="F46" s="112">
        <v>1</v>
      </c>
      <c r="G46" s="112">
        <v>1</v>
      </c>
      <c r="H46" s="112">
        <v>1</v>
      </c>
      <c r="I46" s="112">
        <v>1</v>
      </c>
      <c r="J46" s="112">
        <v>1</v>
      </c>
      <c r="K46" s="112">
        <v>0.25</v>
      </c>
      <c r="L46" s="112">
        <v>0.5</v>
      </c>
      <c r="M46" s="112">
        <v>1</v>
      </c>
      <c r="N46" s="112">
        <f t="shared" si="0"/>
        <v>7.75</v>
      </c>
      <c r="O46" s="112"/>
      <c r="P46" s="112"/>
      <c r="Q46" s="112"/>
      <c r="R46" s="112">
        <v>4</v>
      </c>
      <c r="S46" s="112">
        <v>4</v>
      </c>
      <c r="T46" s="112"/>
      <c r="U46" s="112">
        <v>3</v>
      </c>
      <c r="V46" s="112">
        <v>2</v>
      </c>
      <c r="W46" s="112">
        <v>0.5</v>
      </c>
      <c r="X46" s="112">
        <v>0.5</v>
      </c>
      <c r="Y46" s="112">
        <v>0</v>
      </c>
      <c r="Z46" s="112">
        <v>0</v>
      </c>
      <c r="AA46" s="112">
        <f t="shared" si="1"/>
        <v>6</v>
      </c>
      <c r="AB46" s="112"/>
      <c r="AC46" s="112"/>
      <c r="AD46" s="112">
        <v>1</v>
      </c>
      <c r="AE46" s="112">
        <v>1</v>
      </c>
      <c r="AF46" s="112">
        <v>1</v>
      </c>
      <c r="AG46" s="112">
        <f t="shared" si="2"/>
        <v>3</v>
      </c>
      <c r="AH46" s="112"/>
      <c r="AI46" s="112">
        <v>17</v>
      </c>
      <c r="AJ46" s="112">
        <f t="shared" si="5"/>
        <v>7.933333333333334</v>
      </c>
      <c r="AK46" s="147">
        <v>4</v>
      </c>
      <c r="AL46" s="147">
        <v>6</v>
      </c>
      <c r="AM46" s="147">
        <f t="shared" si="6"/>
        <v>10</v>
      </c>
      <c r="AN46" s="60">
        <f t="shared" si="3"/>
        <v>7.170833333333333</v>
      </c>
      <c r="AO46" s="60"/>
      <c r="AP46" s="60">
        <f t="shared" si="7"/>
        <v>0</v>
      </c>
      <c r="AQ46" s="150">
        <f t="shared" si="8"/>
        <v>10</v>
      </c>
      <c r="AR46" s="56" t="str">
        <f t="shared" si="4"/>
        <v>Aprovado</v>
      </c>
    </row>
    <row r="47" spans="1:44" s="101" customFormat="1" ht="15.75" thickBot="1">
      <c r="A47" s="101">
        <v>43</v>
      </c>
      <c r="B47" s="38" t="s">
        <v>134</v>
      </c>
      <c r="C47" s="39" t="s">
        <v>168</v>
      </c>
      <c r="D47" s="40" t="s">
        <v>101</v>
      </c>
      <c r="E47" s="99"/>
      <c r="F47" s="116">
        <v>1</v>
      </c>
      <c r="G47" s="116">
        <v>1</v>
      </c>
      <c r="H47" s="116">
        <v>1</v>
      </c>
      <c r="I47" s="116">
        <v>0.5</v>
      </c>
      <c r="J47" s="116">
        <v>1</v>
      </c>
      <c r="K47" s="116">
        <v>0.5</v>
      </c>
      <c r="L47" s="116">
        <v>0.5</v>
      </c>
      <c r="M47" s="116">
        <v>1</v>
      </c>
      <c r="N47" s="116">
        <f t="shared" si="0"/>
        <v>7</v>
      </c>
      <c r="O47" s="116"/>
      <c r="P47" s="116"/>
      <c r="Q47" s="116"/>
      <c r="R47" s="116">
        <v>1</v>
      </c>
      <c r="S47" s="116">
        <v>1</v>
      </c>
      <c r="T47" s="116"/>
      <c r="U47" s="116"/>
      <c r="V47" s="116"/>
      <c r="W47" s="116"/>
      <c r="X47" s="116"/>
      <c r="Y47" s="116">
        <v>0</v>
      </c>
      <c r="Z47" s="116">
        <v>0</v>
      </c>
      <c r="AA47" s="116">
        <f t="shared" si="1"/>
        <v>0</v>
      </c>
      <c r="AB47" s="116"/>
      <c r="AC47" s="116"/>
      <c r="AD47" s="116">
        <v>1</v>
      </c>
      <c r="AE47" s="116">
        <v>1</v>
      </c>
      <c r="AF47" s="116">
        <v>1</v>
      </c>
      <c r="AG47" s="116">
        <f t="shared" si="2"/>
        <v>3</v>
      </c>
      <c r="AH47" s="116"/>
      <c r="AI47" s="116"/>
      <c r="AJ47" s="116"/>
      <c r="AK47" s="148">
        <v>6</v>
      </c>
      <c r="AL47" s="148">
        <v>8</v>
      </c>
      <c r="AM47" s="148">
        <f t="shared" si="6"/>
        <v>14</v>
      </c>
      <c r="AN47" s="60">
        <f t="shared" si="3"/>
        <v>2.75</v>
      </c>
      <c r="AO47" s="60">
        <v>12</v>
      </c>
      <c r="AP47" s="60">
        <f t="shared" si="7"/>
        <v>4.137931034482759</v>
      </c>
      <c r="AQ47" s="150">
        <f t="shared" si="8"/>
        <v>14</v>
      </c>
      <c r="AR47" s="56" t="str">
        <f t="shared" si="4"/>
        <v>Exame</v>
      </c>
    </row>
    <row r="48" spans="1:44" ht="15.75" thickBot="1">
      <c r="A48" s="101">
        <v>44</v>
      </c>
      <c r="B48" s="34" t="s">
        <v>135</v>
      </c>
      <c r="C48" s="35" t="s">
        <v>169</v>
      </c>
      <c r="D48" s="36" t="s">
        <v>101</v>
      </c>
      <c r="E48" s="40"/>
      <c r="F48" s="112">
        <v>1</v>
      </c>
      <c r="G48" s="112">
        <v>1</v>
      </c>
      <c r="H48" s="112">
        <v>1</v>
      </c>
      <c r="I48" s="112">
        <v>1</v>
      </c>
      <c r="J48" s="112">
        <v>1</v>
      </c>
      <c r="K48" s="112">
        <v>0.5</v>
      </c>
      <c r="L48" s="112">
        <v>0.5</v>
      </c>
      <c r="M48" s="112">
        <v>1</v>
      </c>
      <c r="N48" s="112">
        <f t="shared" si="0"/>
        <v>8</v>
      </c>
      <c r="O48" s="112"/>
      <c r="P48" s="112"/>
      <c r="Q48" s="112"/>
      <c r="R48" s="112"/>
      <c r="S48" s="112">
        <f>1.1*9/10</f>
        <v>0.99</v>
      </c>
      <c r="T48" s="112"/>
      <c r="U48" s="112">
        <v>3</v>
      </c>
      <c r="V48" s="112">
        <v>2</v>
      </c>
      <c r="W48" s="112">
        <v>0.5</v>
      </c>
      <c r="X48" s="112">
        <v>0.25</v>
      </c>
      <c r="Y48" s="112">
        <v>0</v>
      </c>
      <c r="Z48" s="112">
        <v>0</v>
      </c>
      <c r="AA48" s="112">
        <f t="shared" si="1"/>
        <v>5.75</v>
      </c>
      <c r="AB48" s="112"/>
      <c r="AC48" s="112"/>
      <c r="AD48" s="112">
        <v>1</v>
      </c>
      <c r="AE48" s="112">
        <v>1</v>
      </c>
      <c r="AF48" s="112">
        <v>1</v>
      </c>
      <c r="AG48" s="112">
        <f t="shared" si="2"/>
        <v>3</v>
      </c>
      <c r="AH48" s="112"/>
      <c r="AI48" s="112">
        <v>13.5</v>
      </c>
      <c r="AJ48" s="112">
        <f t="shared" si="5"/>
        <v>6.3</v>
      </c>
      <c r="AK48" s="147">
        <v>10</v>
      </c>
      <c r="AL48" s="147">
        <v>6</v>
      </c>
      <c r="AM48" s="147">
        <f t="shared" si="6"/>
        <v>16</v>
      </c>
      <c r="AN48" s="60">
        <f t="shared" si="3"/>
        <v>6.010000000000001</v>
      </c>
      <c r="AO48" s="60"/>
      <c r="AP48" s="60">
        <f t="shared" si="7"/>
        <v>0</v>
      </c>
      <c r="AQ48" s="150">
        <f t="shared" si="8"/>
        <v>16</v>
      </c>
      <c r="AR48" s="56" t="str">
        <f t="shared" si="4"/>
        <v>Aprovado</v>
      </c>
    </row>
    <row r="49" spans="1:44" ht="15.75" thickBot="1">
      <c r="A49" s="101">
        <v>45</v>
      </c>
      <c r="B49" s="38" t="s">
        <v>136</v>
      </c>
      <c r="C49" s="39" t="s">
        <v>170</v>
      </c>
      <c r="D49" s="40" t="s">
        <v>171</v>
      </c>
      <c r="E49" s="36"/>
      <c r="F49" s="116">
        <v>1</v>
      </c>
      <c r="G49" s="116">
        <v>1</v>
      </c>
      <c r="H49" s="116">
        <v>1</v>
      </c>
      <c r="I49" s="116">
        <v>1</v>
      </c>
      <c r="J49" s="116">
        <v>1</v>
      </c>
      <c r="K49" s="116">
        <v>0.25</v>
      </c>
      <c r="L49" s="116">
        <v>0.25</v>
      </c>
      <c r="M49" s="116"/>
      <c r="N49" s="116">
        <f t="shared" si="0"/>
        <v>6.5</v>
      </c>
      <c r="O49" s="116"/>
      <c r="P49" s="116"/>
      <c r="Q49" s="116"/>
      <c r="R49" s="116"/>
      <c r="S49" s="116">
        <f>8*9/10</f>
        <v>7.2</v>
      </c>
      <c r="T49" s="116"/>
      <c r="U49" s="116">
        <v>3</v>
      </c>
      <c r="V49" s="116">
        <v>2</v>
      </c>
      <c r="W49" s="116">
        <v>0.5</v>
      </c>
      <c r="X49" s="116">
        <v>0.5</v>
      </c>
      <c r="Y49" s="116">
        <v>0</v>
      </c>
      <c r="Z49" s="116">
        <v>0</v>
      </c>
      <c r="AA49" s="116">
        <f t="shared" si="1"/>
        <v>6</v>
      </c>
      <c r="AB49" s="116"/>
      <c r="AC49" s="116"/>
      <c r="AD49" s="116">
        <v>1</v>
      </c>
      <c r="AE49" s="116">
        <v>1</v>
      </c>
      <c r="AF49" s="116">
        <v>1</v>
      </c>
      <c r="AG49" s="116">
        <f t="shared" si="2"/>
        <v>3</v>
      </c>
      <c r="AH49" s="116"/>
      <c r="AI49" s="116">
        <v>12</v>
      </c>
      <c r="AJ49" s="116">
        <f t="shared" si="5"/>
        <v>5.6</v>
      </c>
      <c r="AK49" s="148">
        <v>2</v>
      </c>
      <c r="AL49" s="148">
        <v>12</v>
      </c>
      <c r="AM49" s="148">
        <f t="shared" si="6"/>
        <v>14</v>
      </c>
      <c r="AN49" s="60">
        <f t="shared" si="3"/>
        <v>7.074999999999999</v>
      </c>
      <c r="AO49" s="60"/>
      <c r="AP49" s="60">
        <f t="shared" si="7"/>
        <v>0</v>
      </c>
      <c r="AQ49" s="150">
        <f t="shared" si="8"/>
        <v>14</v>
      </c>
      <c r="AR49" s="56" t="str">
        <f t="shared" si="4"/>
        <v>Aprovado</v>
      </c>
    </row>
    <row r="50" spans="1:44" ht="15.75" thickBot="1">
      <c r="A50" s="101">
        <v>46</v>
      </c>
      <c r="B50" s="34" t="s">
        <v>213</v>
      </c>
      <c r="C50" s="35" t="s">
        <v>202</v>
      </c>
      <c r="D50" s="36" t="s">
        <v>173</v>
      </c>
      <c r="E50" s="40"/>
      <c r="F50" s="112">
        <v>1</v>
      </c>
      <c r="G50" s="112">
        <v>1</v>
      </c>
      <c r="H50" s="112">
        <v>1</v>
      </c>
      <c r="I50" s="112">
        <v>1</v>
      </c>
      <c r="J50" s="112">
        <v>1</v>
      </c>
      <c r="K50" s="112">
        <v>0.5</v>
      </c>
      <c r="L50" s="112">
        <v>0.5</v>
      </c>
      <c r="M50" s="112">
        <v>1</v>
      </c>
      <c r="N50" s="112">
        <f t="shared" si="0"/>
        <v>8</v>
      </c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>
        <v>0</v>
      </c>
      <c r="Z50" s="112">
        <v>0</v>
      </c>
      <c r="AA50" s="112">
        <f t="shared" si="1"/>
        <v>0</v>
      </c>
      <c r="AB50" s="112"/>
      <c r="AC50" s="112"/>
      <c r="AD50" s="112">
        <v>1</v>
      </c>
      <c r="AE50" s="112">
        <v>1</v>
      </c>
      <c r="AF50" s="112">
        <v>1</v>
      </c>
      <c r="AG50" s="112">
        <f t="shared" si="2"/>
        <v>3</v>
      </c>
      <c r="AH50" s="112"/>
      <c r="AI50" s="112">
        <v>0</v>
      </c>
      <c r="AJ50" s="112">
        <f t="shared" si="5"/>
        <v>0</v>
      </c>
      <c r="AK50" s="147">
        <v>0</v>
      </c>
      <c r="AL50" s="147">
        <v>12</v>
      </c>
      <c r="AM50" s="147">
        <f t="shared" si="6"/>
        <v>12</v>
      </c>
      <c r="AN50" s="60">
        <f t="shared" si="3"/>
        <v>2.75</v>
      </c>
      <c r="AO50" s="60"/>
      <c r="AP50" s="60">
        <f t="shared" si="7"/>
        <v>0</v>
      </c>
      <c r="AQ50" s="150">
        <f t="shared" si="8"/>
        <v>12</v>
      </c>
      <c r="AR50" s="56" t="str">
        <f t="shared" si="4"/>
        <v>Exame</v>
      </c>
    </row>
    <row r="51" spans="2:44" ht="15.75" thickBot="1">
      <c r="B51" s="38"/>
      <c r="C51" s="39"/>
      <c r="D51" s="40"/>
      <c r="E51" s="3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9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8"/>
      <c r="AH51" s="119"/>
      <c r="AI51" s="119"/>
      <c r="AJ51" s="118"/>
      <c r="AK51" s="140"/>
      <c r="AL51" s="140"/>
      <c r="AM51" s="140"/>
      <c r="AN51" s="60"/>
      <c r="AO51" s="60"/>
      <c r="AP51" s="60"/>
      <c r="AQ51" s="60"/>
      <c r="AR51" s="56"/>
    </row>
    <row r="52" spans="1:44" ht="15" thickBot="1">
      <c r="A52" s="101" t="s">
        <v>48</v>
      </c>
      <c r="B52" s="43"/>
      <c r="C52" s="46"/>
      <c r="D52" s="46"/>
      <c r="E52" s="46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2"/>
      <c r="AH52" s="142"/>
      <c r="AI52" s="142"/>
      <c r="AJ52" s="142"/>
      <c r="AK52" s="143"/>
      <c r="AL52" s="143"/>
      <c r="AM52" s="143"/>
      <c r="AN52" s="61" t="s">
        <v>48</v>
      </c>
      <c r="AO52" s="61"/>
      <c r="AP52" s="61"/>
      <c r="AQ52" s="61"/>
      <c r="AR52" s="57"/>
    </row>
    <row r="53" ht="15" thickTop="1"/>
  </sheetData>
  <sheetProtection/>
  <mergeCells count="1">
    <mergeCell ref="B2:E2"/>
  </mergeCells>
  <conditionalFormatting sqref="AN16:AS16 AR5:AS48 AN2:AQ2 AS2 AN8:AS8 AC51:AE52 AN5:AQ52 AR6:AR50">
    <cfRule type="cellIs" priority="58" dxfId="14" operator="greaterThan" stopIfTrue="1">
      <formula>5.9</formula>
    </cfRule>
  </conditionalFormatting>
  <conditionalFormatting sqref="C52:AQ52 AR5:AS48 S51:AM52 D4:E50 B4:B50 D51:G52 C8:E8 AN16:AS16 AN8:AS8 C16:E16 B5:D52 J51:J52 M51:P52 AN5:AQ52 AR6:AR50">
    <cfRule type="cellIs" priority="57" dxfId="16" operator="lessThan" stopIfTrue="1">
      <formula>6</formula>
    </cfRule>
  </conditionalFormatting>
  <conditionalFormatting sqref="Q51:R52">
    <cfRule type="cellIs" priority="4" dxfId="15" operator="greaterThanOrEqual" stopIfTrue="1">
      <formula>$AQ$1</formula>
    </cfRule>
  </conditionalFormatting>
  <conditionalFormatting sqref="AM5:AM50 AQ5:AQ50">
    <cfRule type="cellIs" priority="3" dxfId="15" operator="greaterThan" stopIfTrue="1">
      <formula>$AQ$1</formula>
    </cfRule>
  </conditionalFormatting>
  <conditionalFormatting sqref="AR5:AR50">
    <cfRule type="cellIs" priority="1" dxfId="15" operator="equal" stopIfTrue="1">
      <formula>"Reprovado"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UFOP</cp:lastModifiedBy>
  <cp:lastPrinted>2011-04-01T14:55:11Z</cp:lastPrinted>
  <dcterms:created xsi:type="dcterms:W3CDTF">2011-03-13T20:50:55Z</dcterms:created>
  <dcterms:modified xsi:type="dcterms:W3CDTF">2016-03-25T01:04:54Z</dcterms:modified>
  <cp:category/>
  <cp:version/>
  <cp:contentType/>
  <cp:contentStatus/>
</cp:coreProperties>
</file>