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3" activeTab="1"/>
  </bookViews>
  <sheets>
    <sheet name="Calendário" sheetId="1" r:id="rId1"/>
    <sheet name="Faltas &amp; Notas IEDO 86T" sheetId="2" r:id="rId2"/>
    <sheet name="Faltas &amp; Notas IEDO 87T" sheetId="3" r:id="rId3"/>
    <sheet name="Faltas &amp; Notas IEDO 88T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9" authorId="0">
      <text>
        <r>
          <rPr>
            <sz val="11"/>
            <color indexed="8"/>
            <rFont val="Calibri"/>
            <family val="2"/>
          </rPr>
          <t>Trancamento de Matrícula</t>
        </r>
      </text>
    </comment>
    <comment ref="G10" authorId="0">
      <text>
        <r>
          <rPr>
            <sz val="11"/>
            <color indexed="8"/>
            <rFont val="Calibri"/>
            <family val="2"/>
          </rPr>
          <t>P1</t>
        </r>
      </text>
    </comment>
    <comment ref="G16" authorId="0">
      <text>
        <r>
          <rPr>
            <sz val="11"/>
            <color indexed="8"/>
            <rFont val="Calibri"/>
            <family val="2"/>
          </rPr>
          <t>Prova P2</t>
        </r>
      </text>
    </comment>
    <comment ref="G23" authorId="0">
      <text>
        <r>
          <rPr>
            <sz val="11"/>
            <color indexed="8"/>
            <rFont val="Calibri"/>
            <family val="2"/>
          </rPr>
          <t>P3</t>
        </r>
      </text>
    </comment>
    <comment ref="E25" authorId="0">
      <text>
        <r>
          <rPr>
            <sz val="11"/>
            <color indexed="8"/>
            <rFont val="Calibri"/>
            <family val="2"/>
          </rPr>
          <t>EE</t>
        </r>
      </text>
    </comment>
  </commentList>
</comments>
</file>

<file path=xl/sharedStrings.xml><?xml version="1.0" encoding="utf-8"?>
<sst xmlns="http://schemas.openxmlformats.org/spreadsheetml/2006/main" count="510" uniqueCount="317">
  <si>
    <t>Calendário</t>
  </si>
  <si>
    <t>DOM</t>
  </si>
  <si>
    <t>SEG</t>
  </si>
  <si>
    <t>TER</t>
  </si>
  <si>
    <t>QUA</t>
  </si>
  <si>
    <t>QUI</t>
  </si>
  <si>
    <t>SEX</t>
  </si>
  <si>
    <t>SÁB</t>
  </si>
  <si>
    <t>//</t>
  </si>
  <si>
    <t>HOJE</t>
  </si>
  <si>
    <t>HORA</t>
  </si>
  <si>
    <t>\\</t>
  </si>
  <si>
    <t>Alocação</t>
  </si>
  <si>
    <t>Turma</t>
  </si>
  <si>
    <t>Horário</t>
  </si>
  <si>
    <t>Sala</t>
  </si>
  <si>
    <t>de</t>
  </si>
  <si>
    <t>13:30h</t>
  </si>
  <si>
    <t>15:20h</t>
  </si>
  <si>
    <t>de Aula</t>
  </si>
  <si>
    <t>19:00h</t>
  </si>
  <si>
    <t>&lt;&lt;     LEGENDA     &gt;&gt;</t>
  </si>
  <si>
    <t>DATA  DAS  PRINCIPAIS AVALIAÇÕES</t>
  </si>
  <si>
    <t>Aulas Extras</t>
  </si>
  <si>
    <t>Aulas/Destaques</t>
  </si>
  <si>
    <t>Feriados e dias que não Haverá aulas</t>
  </si>
  <si>
    <t>&lt;&lt;     I N F O R M A Ç Õ E S    A D I C I O N A I S     &gt;&gt;</t>
  </si>
  <si>
    <t>A aula que antecede cada prova é uma aula de exercícios de revisão.</t>
  </si>
  <si>
    <t>A matéria referente a cada prova ou trabalho é TODA a matéria anterior a correspondente aula de exercicios de revisão.</t>
  </si>
  <si>
    <t>Devido a natureza do curso, a matéria é cumulativa: conteúdos de provas anteriores são fundamentais para a prova em questão.</t>
  </si>
  <si>
    <t>Informações sobre Exame Especial -  Resolução CEPE 2880</t>
  </si>
  <si>
    <t xml:space="preserve">30º CBM - Palestras de Divulgação - Rogério Martins </t>
  </si>
  <si>
    <t>Bicicleta</t>
  </si>
  <si>
    <t>https://www.youtube.com/watch?v=hukIyIYjto4</t>
  </si>
  <si>
    <t>EE</t>
  </si>
  <si>
    <t>Calculus</t>
  </si>
  <si>
    <t>Optimization Theory</t>
  </si>
  <si>
    <t>Episode 313 - Finders Keepers</t>
  </si>
  <si>
    <t>Valor</t>
  </si>
  <si>
    <t>TOTAL</t>
  </si>
  <si>
    <t>nº</t>
  </si>
  <si>
    <t>Matrícula</t>
  </si>
  <si>
    <t>Nome</t>
  </si>
  <si>
    <t xml:space="preserve">Curso </t>
  </si>
  <si>
    <t>E-mail</t>
  </si>
  <si>
    <t>P1     ( 10 pts )</t>
  </si>
  <si>
    <t>P2    ( 10 pts )</t>
  </si>
  <si>
    <t>P3    ( 10 pts )</t>
  </si>
  <si>
    <t>FALTAS</t>
  </si>
  <si>
    <t>Faltas %</t>
  </si>
  <si>
    <t>Total do Semestre</t>
  </si>
  <si>
    <t>Total do Semestre %</t>
  </si>
  <si>
    <t>Corte Notas %</t>
  </si>
  <si>
    <t>Corte Faltas %</t>
  </si>
  <si>
    <t>Situação Parcial</t>
  </si>
  <si>
    <t>E2ame Final</t>
  </si>
  <si>
    <t>Situação Final</t>
  </si>
  <si>
    <t>Nota Final</t>
  </si>
  <si>
    <t>Sexta</t>
  </si>
  <si>
    <t>Quarta</t>
  </si>
  <si>
    <t>Lista 14</t>
  </si>
  <si>
    <t>17.2.1483</t>
  </si>
  <si>
    <t>ALANA LIMA PEREIRA</t>
  </si>
  <si>
    <t>GEO</t>
  </si>
  <si>
    <t>alanalima86@gmail.com</t>
  </si>
  <si>
    <t>16.1.1517</t>
  </si>
  <si>
    <t>ALVARO SOARES TRONE</t>
  </si>
  <si>
    <t>AUT</t>
  </si>
  <si>
    <t>alvaro.trone@gmail.com</t>
  </si>
  <si>
    <t>15.1.4308</t>
  </si>
  <si>
    <t>ATILA MARTINS BENEVENUTO</t>
  </si>
  <si>
    <t>FSB</t>
  </si>
  <si>
    <t>atilamartins21@hotmail.com</t>
  </si>
  <si>
    <t>15.2.4151</t>
  </si>
  <si>
    <t>DIEGO DE JESUS FERREIRA</t>
  </si>
  <si>
    <t>diegodejesusferreira8@gmail.com</t>
  </si>
  <si>
    <t>17.2.1551</t>
  </si>
  <si>
    <t>FERNANDO ANTONIO DE OLIVEIRA</t>
  </si>
  <si>
    <t>fernandolibertosi2@yahoo.com.br</t>
  </si>
  <si>
    <t>13.2.9071</t>
  </si>
  <si>
    <t>HELTON JOSE TEI2EIRA JUNIOR</t>
  </si>
  <si>
    <t>heltonjtj@gmail.com</t>
  </si>
  <si>
    <t>15.1.1424</t>
  </si>
  <si>
    <t>HENRIQUE DE ASSIS BERTACHINI</t>
  </si>
  <si>
    <t>henberta@gmail.com</t>
  </si>
  <si>
    <t>11.1.1690</t>
  </si>
  <si>
    <t>JOAO PAULO FERREIRA</t>
  </si>
  <si>
    <t>jp.ferreira.123@gmail.com</t>
  </si>
  <si>
    <t>15.1.4206</t>
  </si>
  <si>
    <t>JOSE ALVES GOUVEIA</t>
  </si>
  <si>
    <t>jagou@uai.com.br</t>
  </si>
  <si>
    <t>16.2.9864</t>
  </si>
  <si>
    <t>LARISSA VIANA DA SILVA</t>
  </si>
  <si>
    <t>larissa.silva01@hotmail.com</t>
  </si>
  <si>
    <t>16.2.1715</t>
  </si>
  <si>
    <t>MARCOS VINICIUS ALVES FERREIRA DA SILVA</t>
  </si>
  <si>
    <t>marquim_blaa@hotmail.com</t>
  </si>
  <si>
    <t>17.2.1564</t>
  </si>
  <si>
    <t>NEY ALVES BATISTA JUNIOR</t>
  </si>
  <si>
    <t>CIV</t>
  </si>
  <si>
    <t>neybatistajunior@gmail.com</t>
  </si>
  <si>
    <t>16.1.1314</t>
  </si>
  <si>
    <t>NORTON MAGALHAES JUNIOR</t>
  </si>
  <si>
    <t>MEC</t>
  </si>
  <si>
    <t>nortonjr99@gmail.com</t>
  </si>
  <si>
    <t>14.1.1434</t>
  </si>
  <si>
    <t>NULIA CARINELE DIAS</t>
  </si>
  <si>
    <t>nuliadias@gmail.com</t>
  </si>
  <si>
    <t>13.1.1232</t>
  </si>
  <si>
    <t>PAULA RABELLO GONCALVES</t>
  </si>
  <si>
    <t>paularabellog@gmail.com</t>
  </si>
  <si>
    <t>12.2.1165</t>
  </si>
  <si>
    <t>PAULO FELIPE POSSA PARREIRA</t>
  </si>
  <si>
    <t>paulof@nti.ufop.br</t>
  </si>
  <si>
    <t>15.2.1097</t>
  </si>
  <si>
    <t>PEDRO DOS SANTOS GRANDINETTI DE BARROS</t>
  </si>
  <si>
    <t>MIN</t>
  </si>
  <si>
    <t>pedro_suta@hotmail.com</t>
  </si>
  <si>
    <t>17.2.1448</t>
  </si>
  <si>
    <t>VINICIUS RODRIGUES DOS SANTOS</t>
  </si>
  <si>
    <t>vinicius.rsantos@gmail.com</t>
  </si>
  <si>
    <t>15.1.1568</t>
  </si>
  <si>
    <t>VITOR LUIS DE ARAUJO CAMPOS</t>
  </si>
  <si>
    <t>vitorjlc@hotmail.com</t>
  </si>
  <si>
    <t>12.2.1566</t>
  </si>
  <si>
    <t>YURI CUBAS PERES</t>
  </si>
  <si>
    <t>AMB</t>
  </si>
  <si>
    <t>yurip86@gmail.com</t>
  </si>
  <si>
    <t>Exame Final</t>
  </si>
  <si>
    <t>15.2.4133</t>
  </si>
  <si>
    <t>AMANDA HELENA LOPES VALENTE</t>
  </si>
  <si>
    <t>MTB</t>
  </si>
  <si>
    <t>amandahelena59@gmail.com</t>
  </si>
  <si>
    <t>NM</t>
  </si>
  <si>
    <t>16.1.4272</t>
  </si>
  <si>
    <t>ANDERSON ALVES CARDOSO</t>
  </si>
  <si>
    <t>ander_son150@hotmail.com</t>
  </si>
  <si>
    <t>15.2.1189</t>
  </si>
  <si>
    <t>ANDRE HOFFMANN GONCALVES DE CASTRO</t>
  </si>
  <si>
    <t>andrehoffmanngc@hotmail.com</t>
  </si>
  <si>
    <t>15.2.1075</t>
  </si>
  <si>
    <t>ANNEHELE NARJARA NARRIMAM LIMA DA SILVA</t>
  </si>
  <si>
    <t>annenarjara@gmail.com</t>
  </si>
  <si>
    <t>16.1.1003</t>
  </si>
  <si>
    <t>ARTHUR CERCEAU NEVES</t>
  </si>
  <si>
    <t>arthur_cerceau@hotmail.com</t>
  </si>
  <si>
    <t>13.2.1841</t>
  </si>
  <si>
    <t>DAYANE KELY MORAIS RODRIGUES</t>
  </si>
  <si>
    <t>dayanekmr97@gmail.com</t>
  </si>
  <si>
    <t>16.2.9314</t>
  </si>
  <si>
    <t>FABRICIO FERNANDES GUERRA</t>
  </si>
  <si>
    <t>fabricio.fg97@gmail.com</t>
  </si>
  <si>
    <t>16.1.1492</t>
  </si>
  <si>
    <t>GABRIEL CURCIO DOS SANTOS</t>
  </si>
  <si>
    <t>gabrielcurcio1@hotmail.com</t>
  </si>
  <si>
    <t>15.2.1004</t>
  </si>
  <si>
    <t>GABRIHEL BRAGA FERREIRA SILVA</t>
  </si>
  <si>
    <t>gabrihel.braga@terra.com.br</t>
  </si>
  <si>
    <t>16.2.1835</t>
  </si>
  <si>
    <t>GUSTAVO HENRIQUE NARIMATSU</t>
  </si>
  <si>
    <t>EST</t>
  </si>
  <si>
    <t>gustavonarimatsu@hotmail.com</t>
  </si>
  <si>
    <t>16.2.4122</t>
  </si>
  <si>
    <t>HENRIQUE BITTI VESCOVI</t>
  </si>
  <si>
    <t>henrique.bitti@hotmail.com</t>
  </si>
  <si>
    <t>14.1.1473</t>
  </si>
  <si>
    <t>IAGO BARBOSA NASCENTES COELHO</t>
  </si>
  <si>
    <t>iago_0395@hotmail.com</t>
  </si>
  <si>
    <t>15.2.1142</t>
  </si>
  <si>
    <t>JOAO AUGUSTO PRIETO NOGUEIRA DE SA</t>
  </si>
  <si>
    <t>joaoaugustosp@gmail.com</t>
  </si>
  <si>
    <t>16.2.1836</t>
  </si>
  <si>
    <t>JONAS BARBOSA HEREDIA</t>
  </si>
  <si>
    <t>jonas.heredia1997@gmail.com</t>
  </si>
  <si>
    <t>16.1.1532</t>
  </si>
  <si>
    <t>LUANA SOUSA ARAUJO</t>
  </si>
  <si>
    <t>luanasaraujo14@hotmail.com</t>
  </si>
  <si>
    <t>09.2.1324</t>
  </si>
  <si>
    <t>LUCAS ENES PEDROSA</t>
  </si>
  <si>
    <t>MET</t>
  </si>
  <si>
    <t>lucaspedrosaita@gmail.com</t>
  </si>
  <si>
    <t>15.1.1374</t>
  </si>
  <si>
    <t>LUCAS GONCALVES SAQUETT</t>
  </si>
  <si>
    <t>lucassaquett@yahoo.com.br</t>
  </si>
  <si>
    <t>17.2.5854</t>
  </si>
  <si>
    <t>MATEUS DOS SANTOS PIRES</t>
  </si>
  <si>
    <t>mateussantosp@gmail.com</t>
  </si>
  <si>
    <t>12.1.1657</t>
  </si>
  <si>
    <t>MATHEUS EKERMANN PACHECO</t>
  </si>
  <si>
    <t>matheusekermann@bol.com.br</t>
  </si>
  <si>
    <t>15.1.1064</t>
  </si>
  <si>
    <t>MATHEUS RODRIGUES KELLERMANN DE CASTRO</t>
  </si>
  <si>
    <t>matheuskellermann@gmail.com</t>
  </si>
  <si>
    <t>15.1.1323</t>
  </si>
  <si>
    <t>NAYANE CRISTINA DOS SANTOS CAMPOS</t>
  </si>
  <si>
    <t>campos98.nc@gmail.com</t>
  </si>
  <si>
    <t>16.2.1799</t>
  </si>
  <si>
    <t>OTAVIO BRAGA GOULART</t>
  </si>
  <si>
    <t>tatabragagoulart@hotmail.com</t>
  </si>
  <si>
    <t>16.2.1844</t>
  </si>
  <si>
    <t>PAULO HENRIQUE TEI2EIRA FRANCA ALVES</t>
  </si>
  <si>
    <t>paulotfa@hotmail.com</t>
  </si>
  <si>
    <t>16.1.1298</t>
  </si>
  <si>
    <t>RENATA GONCALVES LISBOA</t>
  </si>
  <si>
    <t>lisboa.rg@gmail.com</t>
  </si>
  <si>
    <t>16.2.1674</t>
  </si>
  <si>
    <t>RODRIGO DE OLIVEIRA TEOTONIO</t>
  </si>
  <si>
    <t>rodrigo.teotonio@outlook.com</t>
  </si>
  <si>
    <t>16.2.9589</t>
  </si>
  <si>
    <t>THAIS APARECIDA DA SILVA VILELA</t>
  </si>
  <si>
    <t>thaissvilela@hotmail.com</t>
  </si>
  <si>
    <t>17.1.1379</t>
  </si>
  <si>
    <t>VITOR MARTINS INCALADO</t>
  </si>
  <si>
    <t>vm_incalado@hotmail.com</t>
  </si>
  <si>
    <t>15.2.1251</t>
  </si>
  <si>
    <t>WICTOR PHILLIPE RIBEIRO ALVES</t>
  </si>
  <si>
    <t>wictor.ribeiro@hotmail.com</t>
  </si>
  <si>
    <t>16.1.1046</t>
  </si>
  <si>
    <t>15.2.1227</t>
  </si>
  <si>
    <t>Se2ta</t>
  </si>
  <si>
    <t>15.2.1311</t>
  </si>
  <si>
    <t>ALISSON DIVINO DE ABREU LIMA</t>
  </si>
  <si>
    <t>alissondivino@gmail.com</t>
  </si>
  <si>
    <t>16.1.4249</t>
  </si>
  <si>
    <t>ANA LUIZA FERREIRA CAMARGO</t>
  </si>
  <si>
    <t>MTL</t>
  </si>
  <si>
    <t>analuiza0906@hotmail.com</t>
  </si>
  <si>
    <t>11.2.1273</t>
  </si>
  <si>
    <t>ARALIM VELOSO FERRAO BATISTA</t>
  </si>
  <si>
    <t>aralim_op@hotmail.com</t>
  </si>
  <si>
    <t>12.1.4449</t>
  </si>
  <si>
    <t>CAMILA ANTUNES HONORATO</t>
  </si>
  <si>
    <t>camilaantuneshonorato@yahoo.com.br</t>
  </si>
  <si>
    <t>14.2.9001</t>
  </si>
  <si>
    <t>DANIELA ROSA ALGARVES PINEDA</t>
  </si>
  <si>
    <t>danipinedaop@gmail.com</t>
  </si>
  <si>
    <t>16.1.4219</t>
  </si>
  <si>
    <t>DAYNARA FAUSTINA MOREIRA DE OLIVEIRA</t>
  </si>
  <si>
    <t>daynafaustina@gmail.com</t>
  </si>
  <si>
    <t>16.2.5825</t>
  </si>
  <si>
    <t>DIEGO BARTOLOMEU DA SILVA</t>
  </si>
  <si>
    <t>diegobartolomeu@ymail.com</t>
  </si>
  <si>
    <t>12.1.1753</t>
  </si>
  <si>
    <t>FELIPE BARROS DIAS</t>
  </si>
  <si>
    <t>lipebdias@gmail.com</t>
  </si>
  <si>
    <t>16.1.4104</t>
  </si>
  <si>
    <t>FELIPE MARTINS SILVA</t>
  </si>
  <si>
    <t>felipems_97@yahoo.com.br</t>
  </si>
  <si>
    <t>13.1.1446</t>
  </si>
  <si>
    <t>FERNANDA RESENDE FERNANDES</t>
  </si>
  <si>
    <t>fernandaresendester@gmail.com</t>
  </si>
  <si>
    <t>14.2.9435</t>
  </si>
  <si>
    <t>GABRIEL SALES VELOSO</t>
  </si>
  <si>
    <t>Gabrielsalesv@hotmail.com</t>
  </si>
  <si>
    <t>12.2.1676</t>
  </si>
  <si>
    <t>GUILHERME FRADE DA SILVA</t>
  </si>
  <si>
    <t>guilhermefrade@hotmail.com</t>
  </si>
  <si>
    <t>17.2.5935</t>
  </si>
  <si>
    <t>JESSICA MONICA MIRANDA ANDRADE</t>
  </si>
  <si>
    <t>monica.miranda2708@gmail.com</t>
  </si>
  <si>
    <t>17.1.1361</t>
  </si>
  <si>
    <t>JOAO VICTOR OLIVEIRA BADARO</t>
  </si>
  <si>
    <t>j.victorbadaro@gmail.com</t>
  </si>
  <si>
    <t>16.1.1077</t>
  </si>
  <si>
    <t>JONAS MENDES RODRIGUES SOUZA</t>
  </si>
  <si>
    <t>jonasmendesrs97@hotmail.com</t>
  </si>
  <si>
    <t>13.1.4150</t>
  </si>
  <si>
    <t>JOSE WILSON FELI2</t>
  </si>
  <si>
    <t>kettfeli2@yahoo.com.br</t>
  </si>
  <si>
    <t>16.1.1066</t>
  </si>
  <si>
    <t>JULIANO RODRIGUES DA SILVA</t>
  </si>
  <si>
    <t>ufopjuliano@outlook.com</t>
  </si>
  <si>
    <t>13.2.4162</t>
  </si>
  <si>
    <t>JUNIO KLEM NOGUEIRA CUNHA</t>
  </si>
  <si>
    <t>junioklem@gmail.com</t>
  </si>
  <si>
    <t>16.1.1084</t>
  </si>
  <si>
    <t>KARINA BRANDAO PIMENTA</t>
  </si>
  <si>
    <t>karinabpimenta@hotmail.com</t>
  </si>
  <si>
    <t>16.2.5905</t>
  </si>
  <si>
    <t>KATIA GUIMARAES MARTINS</t>
  </si>
  <si>
    <t>katia.gmartins@yahoo.com.br</t>
  </si>
  <si>
    <t>15.1.4205</t>
  </si>
  <si>
    <t>LAVINIA MARTINS CUNHA</t>
  </si>
  <si>
    <t>laviniamartins26@yahoo.com</t>
  </si>
  <si>
    <t>16.2.1752</t>
  </si>
  <si>
    <t>LUAN RICARDO PEREIRA DE SOUZA</t>
  </si>
  <si>
    <t>luanricardo28@hotmail.com</t>
  </si>
  <si>
    <t>17.1.1090</t>
  </si>
  <si>
    <t>LUCAS NASCIMENTO PASSOS</t>
  </si>
  <si>
    <t>lucaspassosn@gmail.com</t>
  </si>
  <si>
    <t>17.2.5947</t>
  </si>
  <si>
    <t>LUCAS VINICIUS DA CRUZ</t>
  </si>
  <si>
    <t>lucas.v.cruz21@gmail.com</t>
  </si>
  <si>
    <t>16.1.4203</t>
  </si>
  <si>
    <t>MARLON STEFANO FERNANDES ESTANISLAU</t>
  </si>
  <si>
    <t>marlonvi95@gmail.com</t>
  </si>
  <si>
    <t>17.2.1429</t>
  </si>
  <si>
    <t>MATHEUS TAVARES DIAS</t>
  </si>
  <si>
    <t>matheusttd@gmail.com</t>
  </si>
  <si>
    <t>15.1.4323</t>
  </si>
  <si>
    <t>NATALIA APARECIDA DE SOUSA MAIA</t>
  </si>
  <si>
    <t>natmaia97@gmail.com</t>
  </si>
  <si>
    <t>14.1.1065</t>
  </si>
  <si>
    <t>PHILIPPE FERNANDES SILVA RESENDE</t>
  </si>
  <si>
    <t>philipperesende10@gmail.com</t>
  </si>
  <si>
    <t>16.2.1780</t>
  </si>
  <si>
    <t>RAUL VINICIUS RODRIGUES DE FARIA</t>
  </si>
  <si>
    <t>raul.faria206@gmail.com</t>
  </si>
  <si>
    <t>15.1.4275</t>
  </si>
  <si>
    <t>STEFANI ROSE TEI2EIRA</t>
  </si>
  <si>
    <t>stefanirose1995@gmail.com</t>
  </si>
  <si>
    <t>16.2.1328</t>
  </si>
  <si>
    <t>VICTOR TEMPONI PINHEIRO PEREIRA</t>
  </si>
  <si>
    <t>victortemponi@outlook.com</t>
  </si>
  <si>
    <t>14.1.4189</t>
  </si>
  <si>
    <t>VITORIA PRAZERES BALLESTEROS MOURA</t>
  </si>
  <si>
    <t>vivi.pbm@gmail.com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</si>
</sst>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\-MMM;@"/>
    <numFmt numFmtId="166" formatCode="DD/MM/YYYY"/>
    <numFmt numFmtId="167" formatCode="HH:MM:SS"/>
    <numFmt numFmtId="168" formatCode="DD\-MMM\-YY"/>
    <numFmt numFmtId="169" formatCode="0.0"/>
    <numFmt numFmtId="170" formatCode="#,##0;\-#,##0"/>
    <numFmt numFmtId="171" formatCode="#"/>
    <numFmt numFmtId="172" formatCode="DD/MM/YY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48"/>
      <name val="Calibri"/>
      <family val="2"/>
    </font>
    <font>
      <b/>
      <sz val="12"/>
      <color indexed="39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25"/>
      <name val="Calibri"/>
      <family val="2"/>
    </font>
    <font>
      <b/>
      <sz val="11"/>
      <color indexed="43"/>
      <name val="Calibri"/>
      <family val="2"/>
    </font>
    <font>
      <sz val="11"/>
      <color indexed="25"/>
      <name val="Calibri"/>
      <family val="2"/>
    </font>
    <font>
      <b/>
      <sz val="11"/>
      <color indexed="37"/>
      <name val="Calibri"/>
      <family val="2"/>
    </font>
    <font>
      <b/>
      <sz val="11"/>
      <color indexed="39"/>
      <name val="Calibri"/>
      <family val="2"/>
    </font>
    <font>
      <b/>
      <sz val="11"/>
      <color indexed="8"/>
      <name val="Calibri"/>
      <family val="2"/>
    </font>
    <font>
      <b/>
      <i/>
      <sz val="11"/>
      <color indexed="37"/>
      <name val="Calibri"/>
      <family val="2"/>
    </font>
    <font>
      <b/>
      <sz val="12"/>
      <color indexed="37"/>
      <name val="Calibri"/>
      <family val="2"/>
    </font>
    <font>
      <sz val="11"/>
      <color indexed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6"/>
      <color indexed="12"/>
      <name val="Calibri"/>
      <family val="2"/>
    </font>
    <font>
      <sz val="10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b/>
      <i/>
      <sz val="10"/>
      <name val="Calibri"/>
      <family val="2"/>
    </font>
    <font>
      <b/>
      <i/>
      <sz val="10"/>
      <color indexed="62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sz val="10"/>
      <color indexed="10"/>
      <name val="Garamond"/>
      <family val="1"/>
    </font>
    <font>
      <sz val="10"/>
      <color indexed="25"/>
      <name val="Calibri"/>
      <family val="2"/>
    </font>
    <font>
      <b/>
      <sz val="10"/>
      <color indexed="17"/>
      <name val="Calibri"/>
      <family val="2"/>
    </font>
    <font>
      <b/>
      <i/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b/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13"/>
      <color indexed="12"/>
      <name val="Calibri"/>
      <family val="2"/>
    </font>
    <font>
      <sz val="11"/>
      <color indexed="44"/>
      <name val="Calibri"/>
      <family val="2"/>
    </font>
    <font>
      <b/>
      <sz val="11"/>
      <color indexed="21"/>
      <name val="Calibri"/>
      <family val="2"/>
    </font>
    <font>
      <sz val="13"/>
      <color indexed="8"/>
      <name val="Calibri"/>
      <family val="2"/>
    </font>
    <font>
      <sz val="13"/>
      <color indexed="48"/>
      <name val="Calibri"/>
      <family val="2"/>
    </font>
    <font>
      <sz val="13"/>
      <color indexed="12"/>
      <name val="Calibri"/>
      <family val="2"/>
    </font>
    <font>
      <strike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48"/>
      <name val="Calibri"/>
      <family val="2"/>
    </font>
    <font>
      <b/>
      <i/>
      <sz val="13"/>
      <color indexed="59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2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2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8" fillId="0" borderId="0" applyNumberFormat="0" applyFill="0" applyBorder="0" applyAlignment="0" applyProtection="0"/>
  </cellStyleXfs>
  <cellXfs count="144">
    <xf numFmtId="164" fontId="0" fillId="0" borderId="0" xfId="0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Fill="1" applyAlignment="1">
      <alignment/>
    </xf>
    <xf numFmtId="164" fontId="17" fillId="0" borderId="1" xfId="0" applyFont="1" applyBorder="1" applyAlignment="1">
      <alignment horizontal="center" vertical="center"/>
    </xf>
    <xf numFmtId="164" fontId="18" fillId="4" borderId="2" xfId="0" applyFont="1" applyFill="1" applyBorder="1" applyAlignment="1">
      <alignment/>
    </xf>
    <xf numFmtId="164" fontId="18" fillId="4" borderId="3" xfId="0" applyFont="1" applyFill="1" applyBorder="1" applyAlignment="1">
      <alignment/>
    </xf>
    <xf numFmtId="164" fontId="19" fillId="4" borderId="3" xfId="20" applyNumberFormat="1" applyFill="1" applyBorder="1" applyAlignment="1" applyProtection="1">
      <alignment/>
      <protection/>
    </xf>
    <xf numFmtId="164" fontId="20" fillId="4" borderId="3" xfId="20" applyNumberFormat="1" applyFont="1" applyFill="1" applyBorder="1" applyAlignment="1" applyProtection="1">
      <alignment/>
      <protection/>
    </xf>
    <xf numFmtId="164" fontId="18" fillId="4" borderId="4" xfId="0" applyFont="1" applyFill="1" applyBorder="1" applyAlignment="1">
      <alignment/>
    </xf>
    <xf numFmtId="164" fontId="21" fillId="0" borderId="0" xfId="0" applyFont="1" applyFill="1" applyAlignment="1">
      <alignment horizontal="center"/>
    </xf>
    <xf numFmtId="164" fontId="22" fillId="5" borderId="0" xfId="0" applyFont="1" applyFill="1" applyAlignment="1">
      <alignment horizontal="center"/>
    </xf>
    <xf numFmtId="164" fontId="15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 horizontal="center"/>
    </xf>
    <xf numFmtId="165" fontId="23" fillId="0" borderId="5" xfId="0" applyNumberFormat="1" applyFont="1" applyFill="1" applyBorder="1" applyAlignment="1">
      <alignment horizontal="center"/>
    </xf>
    <xf numFmtId="165" fontId="16" fillId="0" borderId="6" xfId="0" applyNumberFormat="1" applyFont="1" applyFill="1" applyBorder="1" applyAlignment="1">
      <alignment horizontal="center"/>
    </xf>
    <xf numFmtId="165" fontId="16" fillId="4" borderId="6" xfId="0" applyNumberFormat="1" applyFont="1" applyFill="1" applyBorder="1" applyAlignment="1">
      <alignment horizontal="center"/>
    </xf>
    <xf numFmtId="165" fontId="16" fillId="0" borderId="7" xfId="0" applyNumberFormat="1" applyFont="1" applyFill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4" fontId="15" fillId="0" borderId="0" xfId="0" applyFont="1" applyBorder="1" applyAlignment="1">
      <alignment/>
    </xf>
    <xf numFmtId="165" fontId="23" fillId="0" borderId="8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65" fontId="16" fillId="4" borderId="1" xfId="0" applyNumberFormat="1" applyFont="1" applyFill="1" applyBorder="1" applyAlignment="1">
      <alignment horizontal="center"/>
    </xf>
    <xf numFmtId="165" fontId="24" fillId="0" borderId="1" xfId="0" applyNumberFormat="1" applyFont="1" applyFill="1" applyBorder="1" applyAlignment="1">
      <alignment horizontal="center"/>
    </xf>
    <xf numFmtId="165" fontId="16" fillId="0" borderId="9" xfId="0" applyNumberFormat="1" applyFont="1" applyFill="1" applyBorder="1" applyAlignment="1">
      <alignment horizontal="center"/>
    </xf>
    <xf numFmtId="164" fontId="25" fillId="6" borderId="10" xfId="0" applyFont="1" applyFill="1" applyBorder="1" applyAlignment="1">
      <alignment horizontal="center"/>
    </xf>
    <xf numFmtId="164" fontId="26" fillId="6" borderId="11" xfId="0" applyFont="1" applyFill="1" applyBorder="1" applyAlignment="1">
      <alignment horizontal="center"/>
    </xf>
    <xf numFmtId="164" fontId="26" fillId="6" borderId="12" xfId="0" applyFont="1" applyFill="1" applyBorder="1" applyAlignment="1">
      <alignment horizontal="center"/>
    </xf>
    <xf numFmtId="164" fontId="25" fillId="6" borderId="13" xfId="0" applyFont="1" applyFill="1" applyBorder="1" applyAlignment="1">
      <alignment horizontal="center"/>
    </xf>
    <xf numFmtId="164" fontId="26" fillId="6" borderId="0" xfId="0" applyFont="1" applyFill="1" applyBorder="1" applyAlignment="1">
      <alignment horizontal="center"/>
    </xf>
    <xf numFmtId="164" fontId="27" fillId="6" borderId="0" xfId="0" applyFont="1" applyFill="1" applyBorder="1" applyAlignment="1">
      <alignment horizontal="center"/>
    </xf>
    <xf numFmtId="164" fontId="27" fillId="6" borderId="0" xfId="0" applyNumberFormat="1" applyFont="1" applyFill="1" applyBorder="1" applyAlignment="1">
      <alignment horizontal="center"/>
    </xf>
    <xf numFmtId="167" fontId="27" fillId="6" borderId="0" xfId="0" applyNumberFormat="1" applyFont="1" applyFill="1" applyBorder="1" applyAlignment="1">
      <alignment horizontal="center"/>
    </xf>
    <xf numFmtId="164" fontId="25" fillId="6" borderId="14" xfId="0" applyFont="1" applyFill="1" applyBorder="1" applyAlignment="1">
      <alignment horizontal="center"/>
    </xf>
    <xf numFmtId="165" fontId="28" fillId="0" borderId="9" xfId="0" applyNumberFormat="1" applyFont="1" applyFill="1" applyBorder="1" applyAlignment="1">
      <alignment horizontal="center"/>
    </xf>
    <xf numFmtId="164" fontId="25" fillId="6" borderId="15" xfId="0" applyFont="1" applyFill="1" applyBorder="1" applyAlignment="1">
      <alignment horizontal="center"/>
    </xf>
    <xf numFmtId="164" fontId="26" fillId="6" borderId="16" xfId="0" applyFont="1" applyFill="1" applyBorder="1" applyAlignment="1">
      <alignment horizontal="center"/>
    </xf>
    <xf numFmtId="164" fontId="27" fillId="6" borderId="16" xfId="0" applyFont="1" applyFill="1" applyBorder="1" applyAlignment="1">
      <alignment horizontal="center"/>
    </xf>
    <xf numFmtId="164" fontId="25" fillId="6" borderId="17" xfId="0" applyFont="1" applyFill="1" applyBorder="1" applyAlignment="1">
      <alignment horizontal="center"/>
    </xf>
    <xf numFmtId="165" fontId="29" fillId="7" borderId="1" xfId="0" applyNumberFormat="1" applyFont="1" applyFill="1" applyBorder="1" applyAlignment="1">
      <alignment horizontal="center"/>
    </xf>
    <xf numFmtId="164" fontId="30" fillId="0" borderId="18" xfId="0" applyFont="1" applyBorder="1" applyAlignment="1">
      <alignment horizontal="center"/>
    </xf>
    <xf numFmtId="166" fontId="31" fillId="7" borderId="19" xfId="0" applyNumberFormat="1" applyFont="1" applyFill="1" applyBorder="1" applyAlignment="1">
      <alignment horizontal="center"/>
    </xf>
    <xf numFmtId="166" fontId="32" fillId="8" borderId="19" xfId="0" applyNumberFormat="1" applyFont="1" applyFill="1" applyBorder="1" applyAlignment="1">
      <alignment horizontal="center"/>
    </xf>
    <xf numFmtId="166" fontId="16" fillId="4" borderId="19" xfId="0" applyNumberFormat="1" applyFont="1" applyFill="1" applyBorder="1" applyAlignment="1">
      <alignment horizontal="center"/>
    </xf>
    <xf numFmtId="166" fontId="24" fillId="9" borderId="20" xfId="0" applyNumberFormat="1" applyFont="1" applyFill="1" applyBorder="1" applyAlignment="1">
      <alignment horizontal="center"/>
    </xf>
    <xf numFmtId="164" fontId="30" fillId="0" borderId="21" xfId="0" applyFont="1" applyBorder="1" applyAlignment="1">
      <alignment horizontal="center"/>
    </xf>
    <xf numFmtId="164" fontId="24" fillId="4" borderId="22" xfId="0" applyFont="1" applyFill="1" applyBorder="1" applyAlignment="1">
      <alignment horizontal="left"/>
    </xf>
    <xf numFmtId="164" fontId="15" fillId="4" borderId="23" xfId="0" applyFont="1" applyFill="1" applyBorder="1" applyAlignment="1">
      <alignment/>
    </xf>
    <xf numFmtId="166" fontId="16" fillId="4" borderId="23" xfId="0" applyNumberFormat="1" applyFont="1" applyFill="1" applyBorder="1" applyAlignment="1">
      <alignment horizontal="center"/>
    </xf>
    <xf numFmtId="164" fontId="15" fillId="4" borderId="24" xfId="0" applyFont="1" applyFill="1" applyBorder="1" applyAlignment="1">
      <alignment/>
    </xf>
    <xf numFmtId="164" fontId="33" fillId="4" borderId="25" xfId="0" applyFont="1" applyFill="1" applyBorder="1" applyAlignment="1">
      <alignment horizontal="left" wrapText="1"/>
    </xf>
    <xf numFmtId="164" fontId="24" fillId="4" borderId="25" xfId="0" applyFont="1" applyFill="1" applyBorder="1" applyAlignment="1">
      <alignment horizontal="left" wrapText="1"/>
    </xf>
    <xf numFmtId="165" fontId="31" fillId="7" borderId="1" xfId="0" applyNumberFormat="1" applyFont="1" applyFill="1" applyBorder="1" applyAlignment="1">
      <alignment horizontal="center"/>
    </xf>
    <xf numFmtId="164" fontId="33" fillId="4" borderId="26" xfId="0" applyFont="1" applyFill="1" applyBorder="1" applyAlignment="1">
      <alignment horizontal="left" vertical="top" wrapText="1"/>
    </xf>
    <xf numFmtId="164" fontId="34" fillId="0" borderId="0" xfId="0" applyFont="1" applyAlignment="1">
      <alignment/>
    </xf>
    <xf numFmtId="165" fontId="23" fillId="0" borderId="27" xfId="0" applyNumberFormat="1" applyFont="1" applyFill="1" applyBorder="1" applyAlignment="1">
      <alignment horizontal="center"/>
    </xf>
    <xf numFmtId="165" fontId="16" fillId="0" borderId="28" xfId="0" applyNumberFormat="1" applyFont="1" applyFill="1" applyBorder="1" applyAlignment="1">
      <alignment horizontal="center"/>
    </xf>
    <xf numFmtId="165" fontId="16" fillId="0" borderId="29" xfId="0" applyNumberFormat="1" applyFont="1" applyFill="1" applyBorder="1" applyAlignment="1">
      <alignment horizontal="center"/>
    </xf>
    <xf numFmtId="164" fontId="2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36" fillId="10" borderId="30" xfId="0" applyFont="1" applyFill="1" applyBorder="1" applyAlignment="1">
      <alignment horizontal="center" vertical="center"/>
    </xf>
    <xf numFmtId="164" fontId="36" fillId="10" borderId="30" xfId="0" applyFont="1" applyFill="1" applyBorder="1" applyAlignment="1">
      <alignment horizontal="center" vertical="center" textRotation="90"/>
    </xf>
    <xf numFmtId="164" fontId="35" fillId="10" borderId="30" xfId="0" applyNumberFormat="1" applyFont="1" applyFill="1" applyBorder="1" applyAlignment="1">
      <alignment horizontal="center" vertical="center" textRotation="90"/>
    </xf>
    <xf numFmtId="168" fontId="36" fillId="10" borderId="30" xfId="0" applyNumberFormat="1" applyFont="1" applyFill="1" applyBorder="1" applyAlignment="1">
      <alignment textRotation="90"/>
    </xf>
    <xf numFmtId="168" fontId="36" fillId="10" borderId="30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168" fontId="36" fillId="10" borderId="30" xfId="0" applyNumberFormat="1" applyFont="1" applyFill="1" applyBorder="1" applyAlignment="1">
      <alignment horizontal="center" vertical="center" textRotation="90"/>
    </xf>
    <xf numFmtId="168" fontId="0" fillId="0" borderId="0" xfId="0" applyNumberFormat="1" applyAlignment="1">
      <alignment/>
    </xf>
    <xf numFmtId="164" fontId="36" fillId="10" borderId="30" xfId="0" applyFont="1" applyFill="1" applyBorder="1" applyAlignment="1">
      <alignment horizontal="center" vertical="center" textRotation="90" wrapText="1"/>
    </xf>
    <xf numFmtId="164" fontId="37" fillId="0" borderId="31" xfId="0" applyFont="1" applyBorder="1" applyAlignment="1">
      <alignment/>
    </xf>
    <xf numFmtId="164" fontId="0" fillId="0" borderId="31" xfId="0" applyFont="1" applyBorder="1" applyAlignment="1">
      <alignment horizontal="center" wrapText="1"/>
    </xf>
    <xf numFmtId="164" fontId="0" fillId="0" borderId="31" xfId="0" applyFont="1" applyBorder="1" applyAlignment="1">
      <alignment/>
    </xf>
    <xf numFmtId="169" fontId="0" fillId="0" borderId="31" xfId="0" applyNumberFormat="1" applyBorder="1" applyAlignment="1">
      <alignment horizontal="center"/>
    </xf>
    <xf numFmtId="170" fontId="38" fillId="0" borderId="32" xfId="0" applyNumberFormat="1" applyFont="1" applyBorder="1" applyAlignment="1">
      <alignment horizontal="center"/>
    </xf>
    <xf numFmtId="170" fontId="39" fillId="0" borderId="32" xfId="0" applyNumberFormat="1" applyFont="1" applyBorder="1" applyAlignment="1">
      <alignment horizontal="center"/>
    </xf>
    <xf numFmtId="169" fontId="38" fillId="0" borderId="32" xfId="0" applyNumberFormat="1" applyFont="1" applyBorder="1" applyAlignment="1">
      <alignment horizontal="center"/>
    </xf>
    <xf numFmtId="164" fontId="38" fillId="0" borderId="32" xfId="0" applyNumberFormat="1" applyFont="1" applyBorder="1" applyAlignment="1">
      <alignment horizontal="center"/>
    </xf>
    <xf numFmtId="164" fontId="0" fillId="0" borderId="32" xfId="0" applyBorder="1" applyAlignment="1">
      <alignment horizontal="center"/>
    </xf>
    <xf numFmtId="164" fontId="0" fillId="0" borderId="32" xfId="0" applyBorder="1" applyAlignment="1">
      <alignment/>
    </xf>
    <xf numFmtId="169" fontId="40" fillId="0" borderId="32" xfId="0" applyNumberFormat="1" applyFont="1" applyBorder="1" applyAlignment="1">
      <alignment horizontal="center"/>
    </xf>
    <xf numFmtId="164" fontId="0" fillId="0" borderId="32" xfId="0" applyFont="1" applyBorder="1" applyAlignment="1">
      <alignment horizontal="center" wrapText="1"/>
    </xf>
    <xf numFmtId="164" fontId="0" fillId="11" borderId="32" xfId="0" applyFont="1" applyFill="1" applyBorder="1" applyAlignment="1">
      <alignment horizontal="center" wrapText="1"/>
    </xf>
    <xf numFmtId="164" fontId="0" fillId="12" borderId="32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 wrapText="1"/>
    </xf>
    <xf numFmtId="171" fontId="0" fillId="0" borderId="0" xfId="0" applyNumberFormat="1" applyAlignment="1">
      <alignment/>
    </xf>
    <xf numFmtId="164" fontId="37" fillId="13" borderId="31" xfId="0" applyFont="1" applyFill="1" applyBorder="1" applyAlignment="1">
      <alignment/>
    </xf>
    <xf numFmtId="164" fontId="0" fillId="13" borderId="31" xfId="0" applyFont="1" applyFill="1" applyBorder="1" applyAlignment="1">
      <alignment horizontal="center" wrapText="1"/>
    </xf>
    <xf numFmtId="164" fontId="0" fillId="13" borderId="31" xfId="0" applyFont="1" applyFill="1" applyBorder="1" applyAlignment="1">
      <alignment/>
    </xf>
    <xf numFmtId="169" fontId="0" fillId="13" borderId="31" xfId="0" applyNumberFormat="1" applyFill="1" applyBorder="1" applyAlignment="1">
      <alignment horizontal="center"/>
    </xf>
    <xf numFmtId="170" fontId="38" fillId="13" borderId="32" xfId="0" applyNumberFormat="1" applyFont="1" applyFill="1" applyBorder="1" applyAlignment="1">
      <alignment horizontal="center"/>
    </xf>
    <xf numFmtId="170" fontId="39" fillId="13" borderId="32" xfId="0" applyNumberFormat="1" applyFont="1" applyFill="1" applyBorder="1" applyAlignment="1">
      <alignment horizontal="center"/>
    </xf>
    <xf numFmtId="169" fontId="38" fillId="13" borderId="32" xfId="0" applyNumberFormat="1" applyFont="1" applyFill="1" applyBorder="1" applyAlignment="1">
      <alignment horizontal="center"/>
    </xf>
    <xf numFmtId="164" fontId="38" fillId="13" borderId="32" xfId="0" applyNumberFormat="1" applyFont="1" applyFill="1" applyBorder="1" applyAlignment="1">
      <alignment horizontal="center"/>
    </xf>
    <xf numFmtId="164" fontId="0" fillId="13" borderId="32" xfId="0" applyFill="1" applyBorder="1" applyAlignment="1">
      <alignment horizontal="center"/>
    </xf>
    <xf numFmtId="164" fontId="0" fillId="13" borderId="32" xfId="0" applyFill="1" applyBorder="1" applyAlignment="1">
      <alignment/>
    </xf>
    <xf numFmtId="169" fontId="40" fillId="13" borderId="32" xfId="0" applyNumberFormat="1" applyFont="1" applyFill="1" applyBorder="1" applyAlignment="1">
      <alignment horizontal="center"/>
    </xf>
    <xf numFmtId="164" fontId="37" fillId="14" borderId="31" xfId="0" applyFont="1" applyFill="1" applyBorder="1" applyAlignment="1">
      <alignment/>
    </xf>
    <xf numFmtId="164" fontId="0" fillId="14" borderId="31" xfId="0" applyFont="1" applyFill="1" applyBorder="1" applyAlignment="1">
      <alignment horizontal="center" wrapText="1"/>
    </xf>
    <xf numFmtId="164" fontId="0" fillId="14" borderId="31" xfId="0" applyFont="1" applyFill="1" applyBorder="1" applyAlignment="1">
      <alignment/>
    </xf>
    <xf numFmtId="169" fontId="0" fillId="14" borderId="31" xfId="0" applyNumberFormat="1" applyFill="1" applyBorder="1" applyAlignment="1">
      <alignment horizontal="center"/>
    </xf>
    <xf numFmtId="170" fontId="38" fillId="14" borderId="32" xfId="0" applyNumberFormat="1" applyFont="1" applyFill="1" applyBorder="1" applyAlignment="1">
      <alignment horizontal="center"/>
    </xf>
    <xf numFmtId="170" fontId="39" fillId="14" borderId="32" xfId="0" applyNumberFormat="1" applyFont="1" applyFill="1" applyBorder="1" applyAlignment="1">
      <alignment horizontal="center"/>
    </xf>
    <xf numFmtId="169" fontId="38" fillId="14" borderId="32" xfId="0" applyNumberFormat="1" applyFont="1" applyFill="1" applyBorder="1" applyAlignment="1">
      <alignment horizontal="center"/>
    </xf>
    <xf numFmtId="164" fontId="38" fillId="14" borderId="32" xfId="0" applyNumberFormat="1" applyFont="1" applyFill="1" applyBorder="1" applyAlignment="1">
      <alignment horizontal="center"/>
    </xf>
    <xf numFmtId="164" fontId="0" fillId="14" borderId="32" xfId="0" applyFill="1" applyBorder="1" applyAlignment="1">
      <alignment horizontal="center"/>
    </xf>
    <xf numFmtId="164" fontId="0" fillId="14" borderId="32" xfId="0" applyFill="1" applyBorder="1" applyAlignment="1">
      <alignment/>
    </xf>
    <xf numFmtId="169" fontId="35" fillId="14" borderId="32" xfId="0" applyNumberFormat="1" applyFont="1" applyFill="1" applyBorder="1" applyAlignment="1">
      <alignment horizontal="center"/>
    </xf>
    <xf numFmtId="169" fontId="35" fillId="0" borderId="32" xfId="0" applyNumberFormat="1" applyFont="1" applyBorder="1" applyAlignment="1">
      <alignment horizontal="center"/>
    </xf>
    <xf numFmtId="169" fontId="35" fillId="13" borderId="32" xfId="0" applyNumberFormat="1" applyFont="1" applyFill="1" applyBorder="1" applyAlignment="1">
      <alignment horizontal="center"/>
    </xf>
    <xf numFmtId="164" fontId="41" fillId="0" borderId="0" xfId="0" applyFont="1" applyAlignment="1">
      <alignment/>
    </xf>
    <xf numFmtId="164" fontId="41" fillId="0" borderId="0" xfId="0" applyFont="1" applyBorder="1" applyAlignment="1">
      <alignment horizontal="center" wrapText="1"/>
    </xf>
    <xf numFmtId="171" fontId="41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11" fillId="0" borderId="31" xfId="0" applyFont="1" applyBorder="1" applyAlignment="1">
      <alignment horizontal="center" wrapText="1"/>
    </xf>
    <xf numFmtId="164" fontId="11" fillId="0" borderId="31" xfId="0" applyFont="1" applyBorder="1" applyAlignment="1">
      <alignment/>
    </xf>
    <xf numFmtId="169" fontId="11" fillId="0" borderId="31" xfId="0" applyNumberFormat="1" applyFont="1" applyBorder="1" applyAlignment="1">
      <alignment horizontal="center"/>
    </xf>
    <xf numFmtId="170" fontId="42" fillId="0" borderId="32" xfId="0" applyNumberFormat="1" applyFont="1" applyBorder="1" applyAlignment="1">
      <alignment horizontal="center"/>
    </xf>
    <xf numFmtId="170" fontId="43" fillId="0" borderId="32" xfId="0" applyNumberFormat="1" applyFont="1" applyBorder="1" applyAlignment="1">
      <alignment horizontal="center"/>
    </xf>
    <xf numFmtId="169" fontId="42" fillId="0" borderId="32" xfId="0" applyNumberFormat="1" applyFont="1" applyBorder="1" applyAlignment="1">
      <alignment horizontal="center"/>
    </xf>
    <xf numFmtId="164" fontId="42" fillId="0" borderId="32" xfId="0" applyNumberFormat="1" applyFont="1" applyBorder="1" applyAlignment="1">
      <alignment horizontal="center"/>
    </xf>
    <xf numFmtId="164" fontId="11" fillId="0" borderId="32" xfId="0" applyFont="1" applyBorder="1" applyAlignment="1">
      <alignment horizontal="center"/>
    </xf>
    <xf numFmtId="164" fontId="11" fillId="0" borderId="32" xfId="0" applyFont="1" applyBorder="1" applyAlignment="1">
      <alignment/>
    </xf>
    <xf numFmtId="164" fontId="11" fillId="0" borderId="32" xfId="0" applyFont="1" applyBorder="1" applyAlignment="1">
      <alignment horizontal="center" wrapText="1"/>
    </xf>
    <xf numFmtId="164" fontId="11" fillId="11" borderId="32" xfId="0" applyFont="1" applyFill="1" applyBorder="1" applyAlignment="1">
      <alignment horizontal="center" wrapText="1"/>
    </xf>
    <xf numFmtId="164" fontId="11" fillId="12" borderId="32" xfId="0" applyFont="1" applyFill="1" applyBorder="1" applyAlignment="1">
      <alignment horizontal="center" wrapText="1"/>
    </xf>
    <xf numFmtId="164" fontId="11" fillId="0" borderId="0" xfId="0" applyFont="1" applyBorder="1" applyAlignment="1">
      <alignment horizontal="center" wrapText="1"/>
    </xf>
    <xf numFmtId="171" fontId="11" fillId="0" borderId="0" xfId="0" applyNumberFormat="1" applyFont="1" applyAlignment="1">
      <alignment/>
    </xf>
    <xf numFmtId="169" fontId="42" fillId="13" borderId="32" xfId="0" applyNumberFormat="1" applyFon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9" fontId="2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9" fontId="0" fillId="0" borderId="0" xfId="0" applyNumberFormat="1" applyFont="1" applyAlignment="1">
      <alignment/>
    </xf>
    <xf numFmtId="169" fontId="11" fillId="0" borderId="0" xfId="0" applyNumberFormat="1" applyFont="1" applyBorder="1" applyAlignment="1">
      <alignment/>
    </xf>
    <xf numFmtId="164" fontId="0" fillId="0" borderId="0" xfId="0" applyAlignment="1">
      <alignment horizontal="center"/>
    </xf>
    <xf numFmtId="164" fontId="44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45" fillId="0" borderId="0" xfId="0" applyFont="1" applyAlignment="1">
      <alignment/>
    </xf>
    <xf numFmtId="169" fontId="42" fillId="14" borderId="32" xfId="0" applyNumberFormat="1" applyFont="1" applyFill="1" applyBorder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zul" xfId="21"/>
    <cellStyle name="Azul Negrito" xfId="22"/>
    <cellStyle name="cinza" xfId="23"/>
    <cellStyle name="Laranja" xfId="24"/>
    <cellStyle name="Sem título1" xfId="25"/>
    <cellStyle name="Sem título2" xfId="26"/>
    <cellStyle name="Sem título3" xfId="27"/>
    <cellStyle name="Sem título4" xfId="28"/>
    <cellStyle name="Sem título5" xfId="29"/>
    <cellStyle name="Sem título6" xfId="30"/>
    <cellStyle name="Sem título7" xfId="31"/>
    <cellStyle name="Sem título8" xfId="32"/>
    <cellStyle name="Sem título9" xfId="33"/>
    <cellStyle name="Verde Sem Negrito" xfId="34"/>
    <cellStyle name="Vermelho" xfId="35"/>
    <cellStyle name="Vermelhor Sem Negrito" xfId="36"/>
  </cellStyles>
  <dxfs count="8">
    <dxf>
      <font>
        <b val="0"/>
        <sz val="11"/>
        <color rgb="FF000000"/>
      </font>
      <border/>
    </dxf>
    <dxf>
      <font>
        <b/>
        <i val="0"/>
        <sz val="11"/>
        <color rgb="FFFFFF99"/>
      </font>
      <fill>
        <patternFill patternType="solid">
          <fgColor rgb="FF000080"/>
          <bgColor rgb="FF0000FF"/>
        </patternFill>
      </fill>
      <border/>
    </dxf>
    <dxf>
      <font>
        <b/>
        <i val="0"/>
        <sz val="11"/>
        <color rgb="FFFF3333"/>
      </font>
      <border/>
    </dxf>
    <dxf>
      <font>
        <b val="0"/>
        <sz val="11"/>
        <color rgb="FFFF3333"/>
      </font>
      <border/>
    </dxf>
    <dxf>
      <font>
        <b val="0"/>
        <sz val="11"/>
        <color rgb="FFFF6600"/>
      </font>
      <border/>
    </dxf>
    <dxf>
      <font>
        <b val="0"/>
        <sz val="11"/>
        <color rgb="FF00CC00"/>
      </font>
      <border/>
    </dxf>
    <dxf>
      <font>
        <b/>
        <i val="0"/>
        <sz val="12"/>
        <color rgb="FF3333FF"/>
      </font>
      <border/>
    </dxf>
    <dxf>
      <font>
        <b val="0"/>
        <sz val="11"/>
        <color rgb="FFFFFFFF"/>
      </font>
      <fill>
        <patternFill patternType="solid">
          <fgColor rgb="FF808080"/>
          <bgColor rgb="FF6666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661900"/>
      <rgbColor rgb="00008000"/>
      <rgbColor rgb="00000080"/>
      <rgbColor rgb="00808000"/>
      <rgbColor rgb="00800080"/>
      <rgbColor rgb="00006633"/>
      <rgbColor rgb="00C0C0C0"/>
      <rgbColor rgb="00808080"/>
      <rgbColor rgb="00B2B2B2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3333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6666FF"/>
      <rgbColor rgb="0033FF99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h.cornell.edu/~numb3rs/whieldon/num313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1"/>
  <sheetViews>
    <sheetView zoomScale="75" zoomScaleNormal="75" workbookViewId="0" topLeftCell="A4">
      <pane ySplit="855" topLeftCell="A2" activePane="bottomLeft" state="split"/>
      <selection pane="topLeft" activeCell="A4" sqref="A4"/>
      <selection pane="bottomLeft" activeCell="B5" sqref="B5"/>
    </sheetView>
  </sheetViews>
  <sheetFormatPr defaultColWidth="9.140625" defaultRowHeight="15"/>
  <cols>
    <col min="1" max="1" width="3.00390625" style="1" customWidth="1"/>
    <col min="2" max="2" width="10.7109375" style="2" customWidth="1"/>
    <col min="3" max="8" width="10.7109375" style="3" customWidth="1"/>
    <col min="9" max="9" width="3.57421875" style="3" customWidth="1"/>
    <col min="10" max="10" width="9.140625" style="2" customWidth="1"/>
    <col min="11" max="11" width="14.140625" style="2" customWidth="1"/>
    <col min="12" max="13" width="9.140625" style="2" customWidth="1"/>
    <col min="14" max="14" width="9.8515625" style="2" customWidth="1"/>
    <col min="15" max="16384" width="9.140625" style="2" customWidth="1"/>
  </cols>
  <sheetData>
    <row r="2" spans="2:15" ht="12.75">
      <c r="B2" s="4" t="s">
        <v>0</v>
      </c>
      <c r="C2" s="4"/>
      <c r="D2" s="4"/>
      <c r="E2" s="4"/>
      <c r="F2" s="4"/>
      <c r="G2" s="4"/>
      <c r="H2" s="4"/>
      <c r="J2" s="5"/>
      <c r="K2" s="6"/>
      <c r="L2" s="7"/>
      <c r="M2" s="6"/>
      <c r="N2" s="8"/>
      <c r="O2" s="9"/>
    </row>
    <row r="3" spans="2:8" ht="12.75">
      <c r="B3" s="4"/>
      <c r="C3" s="4"/>
      <c r="D3" s="4"/>
      <c r="E3" s="4"/>
      <c r="F3" s="4"/>
      <c r="G3" s="4"/>
      <c r="H3" s="4"/>
    </row>
    <row r="4" spans="2:15" ht="12.75">
      <c r="B4" s="10" t="s">
        <v>1</v>
      </c>
      <c r="C4" s="11" t="s">
        <v>2</v>
      </c>
      <c r="D4" s="10" t="s">
        <v>3</v>
      </c>
      <c r="E4" s="11" t="s">
        <v>4</v>
      </c>
      <c r="F4" s="10" t="s">
        <v>5</v>
      </c>
      <c r="G4" s="11" t="s">
        <v>6</v>
      </c>
      <c r="H4" s="10" t="s">
        <v>7</v>
      </c>
      <c r="J4" s="12" t="s">
        <v>8</v>
      </c>
      <c r="K4" s="13" t="s">
        <v>9</v>
      </c>
      <c r="L4" s="14" t="s">
        <v>10</v>
      </c>
      <c r="M4" s="14"/>
      <c r="N4" s="14"/>
      <c r="O4" s="12" t="s">
        <v>11</v>
      </c>
    </row>
    <row r="5" spans="1:15" ht="12.75">
      <c r="A5" s="1">
        <v>1</v>
      </c>
      <c r="B5" s="15">
        <v>43009</v>
      </c>
      <c r="C5" s="16">
        <v>43010</v>
      </c>
      <c r="D5" s="16">
        <v>43011</v>
      </c>
      <c r="E5" s="16">
        <v>43012</v>
      </c>
      <c r="F5" s="16">
        <v>43013</v>
      </c>
      <c r="G5" s="17">
        <v>43014</v>
      </c>
      <c r="H5" s="18">
        <v>43015</v>
      </c>
      <c r="I5" s="3">
        <v>2</v>
      </c>
      <c r="J5" s="12" t="s">
        <v>11</v>
      </c>
      <c r="K5" s="19">
        <f ca="1">TODAY()</f>
        <v>43085</v>
      </c>
      <c r="L5" s="20">
        <f ca="1">HOUR(NOW())</f>
        <v>22</v>
      </c>
      <c r="M5" s="20">
        <f ca="1">MINUTE(NOW())</f>
        <v>41</v>
      </c>
      <c r="N5" s="20">
        <f ca="1">SECOND(NOW())</f>
        <v>9</v>
      </c>
      <c r="O5" s="12" t="s">
        <v>8</v>
      </c>
    </row>
    <row r="6" spans="1:19" ht="12.75">
      <c r="A6" s="1">
        <v>2</v>
      </c>
      <c r="B6" s="21">
        <v>43016</v>
      </c>
      <c r="C6" s="22">
        <v>43017</v>
      </c>
      <c r="D6" s="22">
        <v>43018</v>
      </c>
      <c r="E6" s="23">
        <v>43019</v>
      </c>
      <c r="F6" s="24">
        <v>43020</v>
      </c>
      <c r="G6" s="23">
        <v>43021</v>
      </c>
      <c r="H6" s="25">
        <v>43022</v>
      </c>
      <c r="I6" s="3">
        <v>4</v>
      </c>
      <c r="K6" s="26" t="s">
        <v>12</v>
      </c>
      <c r="L6" s="27"/>
      <c r="M6" s="27"/>
      <c r="N6" s="27" t="s">
        <v>13</v>
      </c>
      <c r="O6" s="27"/>
      <c r="P6" s="27" t="s">
        <v>14</v>
      </c>
      <c r="Q6" s="27"/>
      <c r="R6" s="28" t="s">
        <v>15</v>
      </c>
      <c r="S6" s="28"/>
    </row>
    <row r="7" spans="1:19" ht="12.75">
      <c r="A7" s="1">
        <v>3</v>
      </c>
      <c r="B7" s="21">
        <v>43023</v>
      </c>
      <c r="C7" s="22">
        <v>43024</v>
      </c>
      <c r="D7" s="22">
        <v>43025</v>
      </c>
      <c r="E7" s="23">
        <v>43026</v>
      </c>
      <c r="F7" s="22">
        <v>43027</v>
      </c>
      <c r="G7" s="23">
        <v>43028</v>
      </c>
      <c r="H7" s="25">
        <v>43029</v>
      </c>
      <c r="I7" s="3">
        <v>4</v>
      </c>
      <c r="K7" s="29" t="s">
        <v>16</v>
      </c>
      <c r="L7" s="30"/>
      <c r="M7" s="31"/>
      <c r="N7" s="32">
        <v>86</v>
      </c>
      <c r="O7" s="32"/>
      <c r="P7" s="33" t="s">
        <v>17</v>
      </c>
      <c r="Q7" s="33"/>
      <c r="R7" s="34">
        <v>21</v>
      </c>
      <c r="S7" s="34"/>
    </row>
    <row r="8" spans="1:19" ht="12.75">
      <c r="A8" s="1">
        <v>4</v>
      </c>
      <c r="B8" s="21">
        <v>43030</v>
      </c>
      <c r="C8" s="22">
        <v>43031</v>
      </c>
      <c r="D8" s="22">
        <v>43032</v>
      </c>
      <c r="E8" s="23">
        <v>43033</v>
      </c>
      <c r="F8" s="22">
        <v>43034</v>
      </c>
      <c r="G8" s="23">
        <v>43035</v>
      </c>
      <c r="H8" s="35">
        <v>43036</v>
      </c>
      <c r="I8" s="3">
        <v>4</v>
      </c>
      <c r="K8" s="29" t="s">
        <v>15</v>
      </c>
      <c r="L8" s="30"/>
      <c r="M8" s="33"/>
      <c r="N8" s="32">
        <v>87</v>
      </c>
      <c r="O8" s="32" t="s">
        <v>18</v>
      </c>
      <c r="P8" s="33" t="s">
        <v>18</v>
      </c>
      <c r="Q8" s="33" t="s">
        <v>18</v>
      </c>
      <c r="R8" s="34">
        <v>10</v>
      </c>
      <c r="S8" s="34"/>
    </row>
    <row r="9" spans="1:19" ht="12.75">
      <c r="A9" s="1">
        <v>5</v>
      </c>
      <c r="B9" s="21">
        <v>43037</v>
      </c>
      <c r="C9" s="22">
        <v>43038</v>
      </c>
      <c r="D9" s="22">
        <v>43039</v>
      </c>
      <c r="E9" s="23">
        <v>43040</v>
      </c>
      <c r="F9" s="24">
        <v>43041</v>
      </c>
      <c r="G9" s="24">
        <v>43042</v>
      </c>
      <c r="H9" s="35">
        <v>43043</v>
      </c>
      <c r="I9" s="3">
        <v>2</v>
      </c>
      <c r="K9" s="36" t="s">
        <v>19</v>
      </c>
      <c r="L9" s="37"/>
      <c r="M9" s="38"/>
      <c r="N9" s="38">
        <v>88</v>
      </c>
      <c r="O9" s="38"/>
      <c r="P9" s="38" t="s">
        <v>20</v>
      </c>
      <c r="Q9" s="38"/>
      <c r="R9" s="39">
        <v>18</v>
      </c>
      <c r="S9" s="39"/>
    </row>
    <row r="10" spans="1:20" ht="12.75">
      <c r="A10" s="1">
        <v>6</v>
      </c>
      <c r="B10" s="21">
        <v>43044</v>
      </c>
      <c r="C10" s="22">
        <v>43045</v>
      </c>
      <c r="D10" s="22">
        <v>43046</v>
      </c>
      <c r="E10" s="23">
        <v>43047</v>
      </c>
      <c r="F10" s="22">
        <v>43048</v>
      </c>
      <c r="G10" s="40">
        <v>43049</v>
      </c>
      <c r="H10" s="25">
        <v>43050</v>
      </c>
      <c r="I10" s="3">
        <v>4</v>
      </c>
      <c r="J10"/>
      <c r="K10"/>
      <c r="L10"/>
      <c r="M10"/>
      <c r="N10"/>
      <c r="O10"/>
      <c r="P10"/>
      <c r="Q10"/>
      <c r="R10"/>
      <c r="S10"/>
      <c r="T10"/>
    </row>
    <row r="11" spans="1:20" ht="12.75">
      <c r="A11" s="1">
        <v>7</v>
      </c>
      <c r="B11" s="21">
        <v>43051</v>
      </c>
      <c r="C11" s="22">
        <v>43052</v>
      </c>
      <c r="D11" s="22">
        <v>43053</v>
      </c>
      <c r="E11" s="24">
        <v>43054</v>
      </c>
      <c r="F11" s="22">
        <v>43055</v>
      </c>
      <c r="G11" s="23">
        <v>43056</v>
      </c>
      <c r="H11" s="25">
        <v>43057</v>
      </c>
      <c r="I11" s="3">
        <v>2</v>
      </c>
      <c r="J11" s="41" t="s">
        <v>21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ht="12.75">
      <c r="A12" s="1">
        <v>8</v>
      </c>
      <c r="B12" s="21">
        <v>43058</v>
      </c>
      <c r="C12" s="22">
        <v>43059</v>
      </c>
      <c r="D12" s="22">
        <v>43060</v>
      </c>
      <c r="E12" s="23">
        <v>43061</v>
      </c>
      <c r="F12" s="22">
        <v>43062</v>
      </c>
      <c r="G12" s="23">
        <v>43063</v>
      </c>
      <c r="H12" s="25">
        <v>43064</v>
      </c>
      <c r="I12" s="3">
        <v>4</v>
      </c>
      <c r="J12" s="42" t="s">
        <v>22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ht="12.75">
      <c r="A13" s="1">
        <v>9</v>
      </c>
      <c r="B13" s="21">
        <v>43065</v>
      </c>
      <c r="C13" s="22">
        <v>43066</v>
      </c>
      <c r="D13" s="22">
        <v>43067</v>
      </c>
      <c r="E13" s="23">
        <v>43068</v>
      </c>
      <c r="F13" s="22">
        <v>43069</v>
      </c>
      <c r="G13" s="23">
        <v>43070</v>
      </c>
      <c r="H13" s="25">
        <v>43071</v>
      </c>
      <c r="I13" s="3">
        <v>4</v>
      </c>
      <c r="J13" s="43" t="s">
        <v>23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0" ht="12.75">
      <c r="A14" s="1">
        <v>10</v>
      </c>
      <c r="B14" s="21">
        <v>43072</v>
      </c>
      <c r="C14" s="22">
        <v>43073</v>
      </c>
      <c r="D14" s="22">
        <v>43074</v>
      </c>
      <c r="E14" s="23">
        <v>43075</v>
      </c>
      <c r="F14" s="22">
        <v>43076</v>
      </c>
      <c r="G14" s="24">
        <v>43077</v>
      </c>
      <c r="H14" s="35">
        <v>43078</v>
      </c>
      <c r="I14" s="3">
        <v>2</v>
      </c>
      <c r="J14" s="44" t="s">
        <v>24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ht="12.75">
      <c r="A15" s="1">
        <v>11</v>
      </c>
      <c r="B15" s="21">
        <v>43079</v>
      </c>
      <c r="C15" s="22">
        <v>43080</v>
      </c>
      <c r="D15" s="22">
        <v>43081</v>
      </c>
      <c r="E15" s="23">
        <v>43082</v>
      </c>
      <c r="F15" s="22">
        <v>43083</v>
      </c>
      <c r="G15" s="23">
        <v>43084</v>
      </c>
      <c r="H15" s="25">
        <v>43085</v>
      </c>
      <c r="I15" s="3">
        <v>4</v>
      </c>
      <c r="J15" s="45" t="s">
        <v>25</v>
      </c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9" ht="14.25" customHeight="1">
      <c r="A16" s="1">
        <v>12</v>
      </c>
      <c r="B16" s="21">
        <v>43086</v>
      </c>
      <c r="C16" s="22">
        <v>43087</v>
      </c>
      <c r="D16" s="22">
        <v>43088</v>
      </c>
      <c r="E16" s="23">
        <v>43089</v>
      </c>
      <c r="F16" s="22">
        <v>43090</v>
      </c>
      <c r="G16" s="40">
        <v>43091</v>
      </c>
      <c r="H16" s="35">
        <v>43092</v>
      </c>
      <c r="I16" s="3">
        <v>4</v>
      </c>
    </row>
    <row r="17" spans="1:8" ht="12.75">
      <c r="A17" s="1">
        <v>13</v>
      </c>
      <c r="B17" s="21">
        <v>43093</v>
      </c>
      <c r="C17" s="24">
        <v>43094</v>
      </c>
      <c r="D17" s="24">
        <v>43095</v>
      </c>
      <c r="E17" s="24">
        <v>43096</v>
      </c>
      <c r="F17" s="24">
        <v>43097</v>
      </c>
      <c r="G17" s="24">
        <v>43098</v>
      </c>
      <c r="H17" s="35">
        <v>43099</v>
      </c>
    </row>
    <row r="18" spans="1:20" ht="13.5" customHeight="1">
      <c r="A18" s="1">
        <v>14</v>
      </c>
      <c r="B18" s="21">
        <v>43100</v>
      </c>
      <c r="C18" s="24">
        <v>43101</v>
      </c>
      <c r="D18" s="24">
        <v>43102</v>
      </c>
      <c r="E18" s="24">
        <v>43103</v>
      </c>
      <c r="F18" s="24">
        <v>43104</v>
      </c>
      <c r="G18" s="24">
        <v>43105</v>
      </c>
      <c r="H18" s="35">
        <v>43106</v>
      </c>
      <c r="J18" s="46" t="s">
        <v>26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ht="12.75" customHeight="1">
      <c r="A19" s="1">
        <v>15</v>
      </c>
      <c r="B19" s="21">
        <v>43107</v>
      </c>
      <c r="C19" s="24">
        <v>43108</v>
      </c>
      <c r="D19" s="24">
        <v>43109</v>
      </c>
      <c r="E19" s="24">
        <v>43110</v>
      </c>
      <c r="F19" s="24">
        <v>43111</v>
      </c>
      <c r="G19" s="24">
        <v>43112</v>
      </c>
      <c r="H19" s="35">
        <v>43113</v>
      </c>
      <c r="J19" s="47" t="s">
        <v>27</v>
      </c>
      <c r="K19" s="48"/>
      <c r="L19" s="49"/>
      <c r="M19" s="48"/>
      <c r="N19" s="48"/>
      <c r="O19" s="48"/>
      <c r="P19" s="48"/>
      <c r="Q19" s="48"/>
      <c r="R19" s="48"/>
      <c r="S19" s="48"/>
      <c r="T19" s="50"/>
    </row>
    <row r="20" spans="1:20" ht="12.75" customHeight="1">
      <c r="A20" s="1">
        <v>16</v>
      </c>
      <c r="B20" s="21">
        <v>43114</v>
      </c>
      <c r="C20" s="22">
        <v>43115</v>
      </c>
      <c r="D20" s="22">
        <v>43116</v>
      </c>
      <c r="E20" s="23">
        <v>43117</v>
      </c>
      <c r="F20" s="22">
        <v>43118</v>
      </c>
      <c r="G20" s="23">
        <v>43119</v>
      </c>
      <c r="H20" s="25">
        <v>43120</v>
      </c>
      <c r="I20" s="3">
        <v>4</v>
      </c>
      <c r="J20" s="51" t="s">
        <v>28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ht="12.75" customHeight="1">
      <c r="A21" s="1">
        <v>17</v>
      </c>
      <c r="B21" s="21">
        <v>43121</v>
      </c>
      <c r="C21" s="22">
        <v>43122</v>
      </c>
      <c r="D21" s="22">
        <v>43123</v>
      </c>
      <c r="E21" s="23">
        <v>43124</v>
      </c>
      <c r="F21" s="22">
        <v>43125</v>
      </c>
      <c r="G21" s="23">
        <v>43126</v>
      </c>
      <c r="H21" s="25">
        <v>43127</v>
      </c>
      <c r="I21" s="3">
        <v>4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1:20" ht="12.75" customHeight="1">
      <c r="A22" s="1">
        <v>18</v>
      </c>
      <c r="B22" s="21">
        <v>43128</v>
      </c>
      <c r="C22" s="22">
        <v>43129</v>
      </c>
      <c r="D22" s="22">
        <v>43130</v>
      </c>
      <c r="E22" s="23">
        <v>43131</v>
      </c>
      <c r="F22" s="22">
        <v>43132</v>
      </c>
      <c r="G22" s="23">
        <v>43133</v>
      </c>
      <c r="H22" s="25">
        <v>43134</v>
      </c>
      <c r="I22" s="3">
        <v>4</v>
      </c>
      <c r="J22" s="52" t="s">
        <v>29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1:20" ht="12.75" customHeight="1">
      <c r="A23" s="1">
        <v>19</v>
      </c>
      <c r="B23" s="21">
        <v>43135</v>
      </c>
      <c r="C23" s="22">
        <v>43136</v>
      </c>
      <c r="D23" s="22">
        <v>43137</v>
      </c>
      <c r="E23" s="23">
        <v>43138</v>
      </c>
      <c r="F23" s="22">
        <v>43139</v>
      </c>
      <c r="G23" s="53">
        <v>43140</v>
      </c>
      <c r="H23" s="35">
        <v>43141</v>
      </c>
      <c r="I23" s="3">
        <v>4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1:20" ht="12.75" customHeight="1">
      <c r="A24" s="1">
        <v>20</v>
      </c>
      <c r="B24" s="21">
        <v>43142</v>
      </c>
      <c r="C24" s="24">
        <v>43143</v>
      </c>
      <c r="D24" s="24">
        <v>43144</v>
      </c>
      <c r="E24" s="24">
        <v>43145</v>
      </c>
      <c r="F24" s="22">
        <v>43146</v>
      </c>
      <c r="G24" s="22">
        <v>43147</v>
      </c>
      <c r="H24" s="25">
        <v>43148</v>
      </c>
      <c r="J24" s="54" t="s">
        <v>30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</row>
    <row r="25" spans="1:23" ht="13.5" customHeight="1">
      <c r="A25" s="1">
        <v>21</v>
      </c>
      <c r="B25" s="21">
        <v>43149</v>
      </c>
      <c r="C25" s="22">
        <v>43150</v>
      </c>
      <c r="D25" s="22">
        <v>43151</v>
      </c>
      <c r="E25" s="53">
        <v>43152</v>
      </c>
      <c r="F25" s="22">
        <v>43153</v>
      </c>
      <c r="G25" s="22">
        <v>43154</v>
      </c>
      <c r="H25" s="25">
        <v>43155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V25" s="2" t="s">
        <v>31</v>
      </c>
      <c r="W25" s="2" t="s">
        <v>32</v>
      </c>
    </row>
    <row r="26" spans="1:22" ht="13.5" customHeight="1">
      <c r="A26" s="1">
        <v>22</v>
      </c>
      <c r="B26" s="21">
        <v>43156</v>
      </c>
      <c r="C26" s="22">
        <v>43157</v>
      </c>
      <c r="D26" s="22">
        <v>43158</v>
      </c>
      <c r="E26" s="22">
        <v>43159</v>
      </c>
      <c r="F26" s="22">
        <v>43160</v>
      </c>
      <c r="G26" s="22">
        <v>43161</v>
      </c>
      <c r="H26" s="25">
        <v>43162</v>
      </c>
      <c r="V26" s="2" t="s">
        <v>33</v>
      </c>
    </row>
    <row r="27" spans="1:9" ht="12.75">
      <c r="A27" s="1" t="s">
        <v>34</v>
      </c>
      <c r="B27" s="21">
        <v>43163</v>
      </c>
      <c r="C27" s="22">
        <v>43164</v>
      </c>
      <c r="D27" s="22">
        <v>43165</v>
      </c>
      <c r="E27" s="22">
        <v>43166</v>
      </c>
      <c r="F27" s="22">
        <v>43167</v>
      </c>
      <c r="G27" s="22">
        <v>43168</v>
      </c>
      <c r="H27" s="25">
        <v>43169</v>
      </c>
      <c r="I27" s="3">
        <v>60</v>
      </c>
    </row>
    <row r="28" spans="2:8" ht="12.75">
      <c r="B28" s="21">
        <v>43170</v>
      </c>
      <c r="C28" s="22">
        <v>43171</v>
      </c>
      <c r="D28" s="22">
        <v>43172</v>
      </c>
      <c r="E28" s="22">
        <v>43173</v>
      </c>
      <c r="F28" s="22">
        <v>43174</v>
      </c>
      <c r="G28" s="22">
        <v>43175</v>
      </c>
      <c r="H28" s="25">
        <v>43176</v>
      </c>
    </row>
    <row r="29" spans="2:22" ht="12.75">
      <c r="B29" s="21">
        <v>43177</v>
      </c>
      <c r="C29" s="22">
        <v>43178</v>
      </c>
      <c r="D29" s="22">
        <v>43179</v>
      </c>
      <c r="E29" s="22">
        <v>43180</v>
      </c>
      <c r="F29" s="22">
        <v>43181</v>
      </c>
      <c r="G29" s="22">
        <v>43182</v>
      </c>
      <c r="H29" s="25">
        <v>43183</v>
      </c>
      <c r="V29" s="2" t="s">
        <v>35</v>
      </c>
    </row>
    <row r="30" spans="2:22" ht="12.75">
      <c r="B30" s="21">
        <v>43184</v>
      </c>
      <c r="C30" s="22">
        <v>43185</v>
      </c>
      <c r="D30" s="22">
        <v>43186</v>
      </c>
      <c r="E30" s="22">
        <v>43187</v>
      </c>
      <c r="F30" s="22">
        <v>43188</v>
      </c>
      <c r="G30" s="22">
        <v>43189</v>
      </c>
      <c r="H30" s="25">
        <v>43190</v>
      </c>
      <c r="V30" s="2" t="s">
        <v>36</v>
      </c>
    </row>
    <row r="31" spans="2:22" ht="12.75">
      <c r="B31" s="21">
        <v>43191</v>
      </c>
      <c r="C31" s="22">
        <v>43192</v>
      </c>
      <c r="D31" s="22">
        <v>43193</v>
      </c>
      <c r="E31" s="22">
        <v>43194</v>
      </c>
      <c r="F31" s="22">
        <v>43195</v>
      </c>
      <c r="G31" s="22">
        <v>43196</v>
      </c>
      <c r="H31" s="25">
        <v>43197</v>
      </c>
      <c r="L31" s="55"/>
      <c r="V31" s="2" t="s">
        <v>37</v>
      </c>
    </row>
    <row r="32" spans="2:12" ht="12.75">
      <c r="B32" s="21">
        <v>43198</v>
      </c>
      <c r="C32" s="22">
        <v>43199</v>
      </c>
      <c r="D32" s="22">
        <v>43200</v>
      </c>
      <c r="E32" s="22">
        <v>43201</v>
      </c>
      <c r="F32" s="22">
        <v>43202</v>
      </c>
      <c r="G32" s="22">
        <v>43203</v>
      </c>
      <c r="H32" s="25">
        <v>43204</v>
      </c>
      <c r="L32" s="55"/>
    </row>
    <row r="33" spans="2:12" ht="12.75">
      <c r="B33" s="21">
        <v>43205</v>
      </c>
      <c r="C33" s="22">
        <v>43206</v>
      </c>
      <c r="D33" s="22">
        <v>43207</v>
      </c>
      <c r="E33" s="22">
        <v>43208</v>
      </c>
      <c r="F33" s="22">
        <v>43209</v>
      </c>
      <c r="G33" s="22">
        <v>43210</v>
      </c>
      <c r="H33" s="25">
        <v>43211</v>
      </c>
      <c r="L33" s="55"/>
    </row>
    <row r="34" spans="2:12" ht="12.75">
      <c r="B34" s="21">
        <v>43212</v>
      </c>
      <c r="C34" s="22">
        <v>43213</v>
      </c>
      <c r="D34" s="22">
        <v>43214</v>
      </c>
      <c r="E34" s="22">
        <v>43215</v>
      </c>
      <c r="F34" s="22">
        <v>43216</v>
      </c>
      <c r="G34" s="22">
        <v>43217</v>
      </c>
      <c r="H34" s="25">
        <v>43218</v>
      </c>
      <c r="L34" s="55"/>
    </row>
    <row r="35" spans="2:12" ht="12.75">
      <c r="B35" s="21">
        <v>43219</v>
      </c>
      <c r="C35" s="22">
        <v>43220</v>
      </c>
      <c r="D35" s="22">
        <v>43221</v>
      </c>
      <c r="E35" s="22">
        <v>43222</v>
      </c>
      <c r="F35" s="22">
        <v>43223</v>
      </c>
      <c r="G35" s="22">
        <v>43224</v>
      </c>
      <c r="H35" s="25">
        <v>43225</v>
      </c>
      <c r="L35" s="55"/>
    </row>
    <row r="36" spans="2:12" ht="12.75">
      <c r="B36" s="21">
        <v>43226</v>
      </c>
      <c r="C36" s="22">
        <v>43227</v>
      </c>
      <c r="D36" s="22">
        <v>43228</v>
      </c>
      <c r="E36" s="22">
        <v>43229</v>
      </c>
      <c r="F36" s="22">
        <v>43230</v>
      </c>
      <c r="G36" s="22">
        <v>43231</v>
      </c>
      <c r="H36" s="25">
        <v>43232</v>
      </c>
      <c r="L36" s="55"/>
    </row>
    <row r="37" spans="2:12" ht="12.75">
      <c r="B37" s="21">
        <v>43233</v>
      </c>
      <c r="C37" s="22">
        <v>43234</v>
      </c>
      <c r="D37" s="22">
        <v>43235</v>
      </c>
      <c r="E37" s="22">
        <v>43236</v>
      </c>
      <c r="F37" s="22">
        <v>43237</v>
      </c>
      <c r="G37" s="22">
        <v>43238</v>
      </c>
      <c r="H37" s="25">
        <v>43239</v>
      </c>
      <c r="L37" s="55"/>
    </row>
    <row r="38" spans="2:12" ht="12.75">
      <c r="B38" s="21">
        <v>43240</v>
      </c>
      <c r="C38" s="22">
        <v>43241</v>
      </c>
      <c r="D38" s="22">
        <v>43242</v>
      </c>
      <c r="E38" s="22">
        <v>43243</v>
      </c>
      <c r="F38" s="22">
        <v>43244</v>
      </c>
      <c r="G38" s="22">
        <v>43245</v>
      </c>
      <c r="H38" s="25">
        <v>43246</v>
      </c>
      <c r="J38" s="2">
        <f>I38</f>
        <v>0</v>
      </c>
      <c r="L38" s="55"/>
    </row>
    <row r="39" spans="2:12" ht="12.75">
      <c r="B39" s="21">
        <v>43247</v>
      </c>
      <c r="C39" s="22">
        <v>43248</v>
      </c>
      <c r="D39" s="22">
        <v>43249</v>
      </c>
      <c r="E39" s="22">
        <v>43250</v>
      </c>
      <c r="F39" s="22">
        <v>43251</v>
      </c>
      <c r="G39" s="22">
        <v>43252</v>
      </c>
      <c r="H39" s="25">
        <v>43253</v>
      </c>
      <c r="J39" s="2">
        <f>I39+J38</f>
        <v>0</v>
      </c>
      <c r="L39" s="55"/>
    </row>
    <row r="40" spans="2:12" ht="12.75">
      <c r="B40" s="21">
        <v>43254</v>
      </c>
      <c r="C40" s="22">
        <v>43255</v>
      </c>
      <c r="D40" s="22">
        <v>43256</v>
      </c>
      <c r="E40" s="22">
        <v>43257</v>
      </c>
      <c r="F40" s="22">
        <v>43258</v>
      </c>
      <c r="G40" s="22">
        <v>43259</v>
      </c>
      <c r="H40" s="25">
        <v>43260</v>
      </c>
      <c r="J40" s="2">
        <f>I40+J39</f>
        <v>0</v>
      </c>
      <c r="L40" s="55"/>
    </row>
    <row r="41" spans="2:12" ht="12.75">
      <c r="B41" s="21">
        <v>43261</v>
      </c>
      <c r="C41" s="22">
        <v>43262</v>
      </c>
      <c r="D41" s="22">
        <v>43263</v>
      </c>
      <c r="E41" s="22">
        <v>43264</v>
      </c>
      <c r="F41" s="22">
        <v>43265</v>
      </c>
      <c r="G41" s="22">
        <v>43266</v>
      </c>
      <c r="H41" s="25">
        <v>43267</v>
      </c>
      <c r="J41" s="2">
        <f>I41+J40</f>
        <v>0</v>
      </c>
      <c r="L41" s="55"/>
    </row>
    <row r="42" spans="2:12" ht="12.75">
      <c r="B42" s="21">
        <v>43268</v>
      </c>
      <c r="C42" s="22">
        <v>43269</v>
      </c>
      <c r="D42" s="22">
        <v>43270</v>
      </c>
      <c r="E42" s="22">
        <v>43271</v>
      </c>
      <c r="F42" s="22">
        <v>43272</v>
      </c>
      <c r="G42" s="22">
        <v>43273</v>
      </c>
      <c r="H42" s="25">
        <v>43274</v>
      </c>
      <c r="J42" s="2">
        <f>I42+J41</f>
        <v>0</v>
      </c>
      <c r="L42" s="55"/>
    </row>
    <row r="43" spans="2:12" ht="12.75">
      <c r="B43" s="21">
        <v>43275</v>
      </c>
      <c r="C43" s="22">
        <v>43276</v>
      </c>
      <c r="D43" s="22">
        <v>43277</v>
      </c>
      <c r="E43" s="22">
        <v>43278</v>
      </c>
      <c r="F43" s="22">
        <v>43279</v>
      </c>
      <c r="G43" s="22">
        <v>43280</v>
      </c>
      <c r="H43" s="25">
        <v>43281</v>
      </c>
      <c r="J43" s="2">
        <f>I43+J42</f>
        <v>0</v>
      </c>
      <c r="L43" s="55"/>
    </row>
    <row r="44" spans="2:12" ht="12.75">
      <c r="B44" s="21">
        <v>43282</v>
      </c>
      <c r="C44" s="22">
        <v>43283</v>
      </c>
      <c r="D44" s="22">
        <v>43284</v>
      </c>
      <c r="E44" s="22">
        <v>43285</v>
      </c>
      <c r="F44" s="22">
        <v>43286</v>
      </c>
      <c r="G44" s="22">
        <v>43287</v>
      </c>
      <c r="H44" s="25">
        <v>43288</v>
      </c>
      <c r="J44" s="2">
        <f>I44+J43</f>
        <v>0</v>
      </c>
      <c r="L44" s="55"/>
    </row>
    <row r="45" spans="2:12" ht="12.75">
      <c r="B45" s="21">
        <v>43289</v>
      </c>
      <c r="C45" s="22">
        <v>43290</v>
      </c>
      <c r="D45" s="22">
        <v>43291</v>
      </c>
      <c r="E45" s="22">
        <v>43292</v>
      </c>
      <c r="F45" s="22">
        <v>43293</v>
      </c>
      <c r="G45" s="22">
        <v>43294</v>
      </c>
      <c r="H45" s="25">
        <v>43295</v>
      </c>
      <c r="J45" s="2">
        <f>I45+J44</f>
        <v>0</v>
      </c>
      <c r="L45" s="55"/>
    </row>
    <row r="46" spans="2:12" ht="12.75">
      <c r="B46" s="21">
        <v>43296</v>
      </c>
      <c r="C46" s="22">
        <v>43297</v>
      </c>
      <c r="D46" s="22">
        <v>43298</v>
      </c>
      <c r="E46" s="22">
        <v>43299</v>
      </c>
      <c r="F46" s="22">
        <v>43300</v>
      </c>
      <c r="G46" s="22">
        <v>43301</v>
      </c>
      <c r="H46" s="25">
        <v>43302</v>
      </c>
      <c r="J46" s="2">
        <f>I46+J45</f>
        <v>0</v>
      </c>
      <c r="L46" s="55"/>
    </row>
    <row r="47" spans="2:12" ht="12.75">
      <c r="B47" s="21">
        <v>43303</v>
      </c>
      <c r="C47" s="22">
        <v>43304</v>
      </c>
      <c r="D47" s="22">
        <v>43305</v>
      </c>
      <c r="E47" s="22">
        <v>43306</v>
      </c>
      <c r="F47" s="22">
        <v>43307</v>
      </c>
      <c r="G47" s="22">
        <v>43308</v>
      </c>
      <c r="H47" s="25">
        <v>43309</v>
      </c>
      <c r="J47" s="2">
        <f>I47+J46</f>
        <v>0</v>
      </c>
      <c r="L47" s="55"/>
    </row>
    <row r="48" spans="2:12" ht="12.75">
      <c r="B48" s="21">
        <v>43310</v>
      </c>
      <c r="C48" s="22">
        <v>43311</v>
      </c>
      <c r="D48" s="22">
        <v>43312</v>
      </c>
      <c r="E48" s="22">
        <v>43313</v>
      </c>
      <c r="F48" s="22">
        <v>43314</v>
      </c>
      <c r="G48" s="22">
        <v>43315</v>
      </c>
      <c r="H48" s="25">
        <v>43316</v>
      </c>
      <c r="J48" s="2">
        <f>I48+J47</f>
        <v>0</v>
      </c>
      <c r="L48" s="55"/>
    </row>
    <row r="49" spans="2:12" ht="12.75">
      <c r="B49" s="21">
        <v>43317</v>
      </c>
      <c r="C49" s="22">
        <v>43318</v>
      </c>
      <c r="D49" s="22">
        <v>43319</v>
      </c>
      <c r="E49" s="22">
        <v>43320</v>
      </c>
      <c r="F49" s="22">
        <v>43321</v>
      </c>
      <c r="G49" s="22">
        <v>43322</v>
      </c>
      <c r="H49" s="25">
        <v>43323</v>
      </c>
      <c r="J49" s="2">
        <f>I49+J48</f>
        <v>0</v>
      </c>
      <c r="L49" s="55"/>
    </row>
    <row r="50" spans="2:12" ht="12.75">
      <c r="B50" s="21">
        <v>43324</v>
      </c>
      <c r="C50" s="22">
        <v>43325</v>
      </c>
      <c r="D50" s="22">
        <v>43326</v>
      </c>
      <c r="E50" s="22">
        <v>43327</v>
      </c>
      <c r="F50" s="22">
        <v>43328</v>
      </c>
      <c r="G50" s="22">
        <v>43329</v>
      </c>
      <c r="H50" s="25">
        <v>43330</v>
      </c>
      <c r="J50" s="2">
        <f>I50+J49</f>
        <v>0</v>
      </c>
      <c r="L50" s="55"/>
    </row>
    <row r="51" spans="2:12" ht="12.75">
      <c r="B51" s="21">
        <v>43331</v>
      </c>
      <c r="C51" s="22">
        <v>43332</v>
      </c>
      <c r="D51" s="22">
        <v>43333</v>
      </c>
      <c r="E51" s="22">
        <v>43334</v>
      </c>
      <c r="F51" s="22">
        <v>43335</v>
      </c>
      <c r="G51" s="22">
        <v>43336</v>
      </c>
      <c r="H51" s="25">
        <v>43337</v>
      </c>
      <c r="J51" s="2">
        <f>I51+J50</f>
        <v>0</v>
      </c>
      <c r="L51" s="55"/>
    </row>
    <row r="52" spans="2:12" ht="12.75">
      <c r="B52" s="21">
        <v>43338</v>
      </c>
      <c r="C52" s="22">
        <v>43339</v>
      </c>
      <c r="D52" s="22">
        <v>43340</v>
      </c>
      <c r="E52" s="22">
        <v>43341</v>
      </c>
      <c r="F52" s="22">
        <v>43342</v>
      </c>
      <c r="G52" s="22">
        <v>43343</v>
      </c>
      <c r="H52" s="25">
        <v>43344</v>
      </c>
      <c r="J52" s="2">
        <f>I52+J51</f>
        <v>0</v>
      </c>
      <c r="L52" s="55"/>
    </row>
    <row r="53" spans="2:12" ht="12.75">
      <c r="B53" s="21">
        <v>43345</v>
      </c>
      <c r="C53" s="22">
        <v>43346</v>
      </c>
      <c r="D53" s="22">
        <v>43347</v>
      </c>
      <c r="E53" s="22">
        <v>43348</v>
      </c>
      <c r="F53" s="22">
        <v>43349</v>
      </c>
      <c r="G53" s="22">
        <v>43350</v>
      </c>
      <c r="H53" s="25">
        <v>43351</v>
      </c>
      <c r="J53" s="2">
        <f>I53+J52</f>
        <v>0</v>
      </c>
      <c r="L53" s="55"/>
    </row>
    <row r="54" spans="2:12" ht="12.75">
      <c r="B54" s="21">
        <v>43352</v>
      </c>
      <c r="C54" s="22">
        <v>43353</v>
      </c>
      <c r="D54" s="22">
        <v>43354</v>
      </c>
      <c r="E54" s="22">
        <v>43355</v>
      </c>
      <c r="F54" s="22">
        <v>43356</v>
      </c>
      <c r="G54" s="22">
        <v>43357</v>
      </c>
      <c r="H54" s="25">
        <v>43358</v>
      </c>
      <c r="J54" s="2">
        <f>I54+J53</f>
        <v>0</v>
      </c>
      <c r="L54" s="55"/>
    </row>
    <row r="55" spans="2:12" ht="12.75">
      <c r="B55" s="21">
        <v>43359</v>
      </c>
      <c r="C55" s="22">
        <v>43360</v>
      </c>
      <c r="D55" s="22">
        <v>43361</v>
      </c>
      <c r="E55" s="22">
        <v>43362</v>
      </c>
      <c r="F55" s="22">
        <v>43363</v>
      </c>
      <c r="G55" s="22">
        <v>43364</v>
      </c>
      <c r="H55" s="25">
        <v>43365</v>
      </c>
      <c r="J55" s="2">
        <f>I55+J54</f>
        <v>0</v>
      </c>
      <c r="L55" s="55"/>
    </row>
    <row r="56" spans="2:12" ht="12.75">
      <c r="B56" s="21">
        <v>43366</v>
      </c>
      <c r="C56" s="22">
        <v>43367</v>
      </c>
      <c r="D56" s="22">
        <v>43368</v>
      </c>
      <c r="E56" s="22">
        <v>43369</v>
      </c>
      <c r="F56" s="22">
        <v>43370</v>
      </c>
      <c r="G56" s="22">
        <v>43371</v>
      </c>
      <c r="H56" s="25">
        <v>43372</v>
      </c>
      <c r="L56" s="55"/>
    </row>
    <row r="57" spans="2:12" ht="12.75">
      <c r="B57" s="21">
        <v>43373</v>
      </c>
      <c r="C57" s="22">
        <v>43374</v>
      </c>
      <c r="D57" s="22">
        <v>43375</v>
      </c>
      <c r="E57" s="22">
        <v>43376</v>
      </c>
      <c r="F57" s="22">
        <v>43377</v>
      </c>
      <c r="G57" s="22">
        <v>43378</v>
      </c>
      <c r="H57" s="25">
        <v>43379</v>
      </c>
      <c r="L57" s="55"/>
    </row>
    <row r="58" spans="2:12" ht="12.75">
      <c r="B58" s="21">
        <v>43380</v>
      </c>
      <c r="C58" s="22">
        <v>43381</v>
      </c>
      <c r="D58" s="22">
        <v>43382</v>
      </c>
      <c r="E58" s="22">
        <v>43383</v>
      </c>
      <c r="F58" s="22">
        <v>43384</v>
      </c>
      <c r="G58" s="22">
        <v>43385</v>
      </c>
      <c r="H58" s="25">
        <v>43386</v>
      </c>
      <c r="L58" s="55"/>
    </row>
    <row r="59" spans="2:12" ht="12.75">
      <c r="B59" s="21">
        <v>43387</v>
      </c>
      <c r="C59" s="22">
        <v>43388</v>
      </c>
      <c r="D59" s="22">
        <v>43389</v>
      </c>
      <c r="E59" s="22">
        <v>43390</v>
      </c>
      <c r="F59" s="22">
        <v>43391</v>
      </c>
      <c r="G59" s="22">
        <v>43392</v>
      </c>
      <c r="H59" s="25">
        <v>43393</v>
      </c>
      <c r="L59" s="55"/>
    </row>
    <row r="60" spans="2:12" ht="12.75">
      <c r="B60" s="21">
        <v>43394</v>
      </c>
      <c r="C60" s="22">
        <v>43395</v>
      </c>
      <c r="D60" s="22">
        <v>43396</v>
      </c>
      <c r="E60" s="22">
        <v>43397</v>
      </c>
      <c r="F60" s="22">
        <v>43398</v>
      </c>
      <c r="G60" s="22">
        <v>43399</v>
      </c>
      <c r="H60" s="25">
        <v>43400</v>
      </c>
      <c r="L60" s="55"/>
    </row>
    <row r="61" spans="2:12" ht="12.75">
      <c r="B61" s="21">
        <v>43401</v>
      </c>
      <c r="C61" s="22">
        <v>43402</v>
      </c>
      <c r="D61" s="22">
        <v>43403</v>
      </c>
      <c r="E61" s="22">
        <v>43404</v>
      </c>
      <c r="F61" s="22">
        <v>43405</v>
      </c>
      <c r="G61" s="22">
        <v>43406</v>
      </c>
      <c r="H61" s="25">
        <v>43407</v>
      </c>
      <c r="L61" s="55"/>
    </row>
    <row r="62" spans="2:12" ht="12.75">
      <c r="B62" s="21">
        <v>43408</v>
      </c>
      <c r="C62" s="22">
        <v>43409</v>
      </c>
      <c r="D62" s="22">
        <v>43410</v>
      </c>
      <c r="E62" s="22">
        <v>43411</v>
      </c>
      <c r="F62" s="22">
        <v>43412</v>
      </c>
      <c r="G62" s="22">
        <v>43413</v>
      </c>
      <c r="H62" s="25">
        <v>43414</v>
      </c>
      <c r="L62" s="55"/>
    </row>
    <row r="63" spans="2:12" ht="12.75">
      <c r="B63" s="21">
        <v>43415</v>
      </c>
      <c r="C63" s="22">
        <v>43416</v>
      </c>
      <c r="D63" s="22">
        <v>43417</v>
      </c>
      <c r="E63" s="22">
        <v>43418</v>
      </c>
      <c r="F63" s="22">
        <v>43419</v>
      </c>
      <c r="G63" s="22">
        <v>43420</v>
      </c>
      <c r="H63" s="25">
        <v>43421</v>
      </c>
      <c r="L63" s="55"/>
    </row>
    <row r="64" spans="2:12" ht="12.75">
      <c r="B64" s="21">
        <v>43422</v>
      </c>
      <c r="C64" s="22">
        <v>43423</v>
      </c>
      <c r="D64" s="22">
        <v>43424</v>
      </c>
      <c r="E64" s="22">
        <v>43425</v>
      </c>
      <c r="F64" s="22">
        <v>43426</v>
      </c>
      <c r="G64" s="22">
        <v>43427</v>
      </c>
      <c r="H64" s="25">
        <v>43428</v>
      </c>
      <c r="L64" s="55"/>
    </row>
    <row r="65" spans="2:12" ht="12.75">
      <c r="B65" s="21">
        <v>43429</v>
      </c>
      <c r="C65" s="22">
        <v>43430</v>
      </c>
      <c r="D65" s="22">
        <v>43431</v>
      </c>
      <c r="E65" s="22">
        <v>43432</v>
      </c>
      <c r="F65" s="22">
        <v>43433</v>
      </c>
      <c r="G65" s="22">
        <v>43434</v>
      </c>
      <c r="H65" s="25">
        <v>43435</v>
      </c>
      <c r="L65" s="55"/>
    </row>
    <row r="66" spans="2:12" ht="12.75">
      <c r="B66" s="21">
        <v>43436</v>
      </c>
      <c r="C66" s="22">
        <v>43437</v>
      </c>
      <c r="D66" s="22">
        <v>43438</v>
      </c>
      <c r="E66" s="22">
        <v>43439</v>
      </c>
      <c r="F66" s="22">
        <v>43440</v>
      </c>
      <c r="G66" s="22">
        <v>43441</v>
      </c>
      <c r="H66" s="25">
        <v>43442</v>
      </c>
      <c r="L66" s="55"/>
    </row>
    <row r="67" spans="2:12" ht="12.75">
      <c r="B67" s="21">
        <v>43443</v>
      </c>
      <c r="C67" s="22">
        <v>43444</v>
      </c>
      <c r="D67" s="22">
        <v>43445</v>
      </c>
      <c r="E67" s="22">
        <v>43446</v>
      </c>
      <c r="F67" s="22">
        <v>43447</v>
      </c>
      <c r="G67" s="22">
        <v>43448</v>
      </c>
      <c r="H67" s="25">
        <v>43449</v>
      </c>
      <c r="L67" s="55"/>
    </row>
    <row r="68" spans="2:12" ht="12.75">
      <c r="B68" s="21">
        <v>43450</v>
      </c>
      <c r="C68" s="22">
        <v>43451</v>
      </c>
      <c r="D68" s="22">
        <v>43452</v>
      </c>
      <c r="E68" s="22">
        <v>43453</v>
      </c>
      <c r="F68" s="22">
        <v>43454</v>
      </c>
      <c r="G68" s="22">
        <v>43455</v>
      </c>
      <c r="H68" s="25">
        <v>43456</v>
      </c>
      <c r="L68" s="55"/>
    </row>
    <row r="69" spans="2:12" ht="12.75">
      <c r="B69" s="21">
        <v>43457</v>
      </c>
      <c r="C69" s="22">
        <v>43458</v>
      </c>
      <c r="D69" s="22">
        <v>43459</v>
      </c>
      <c r="E69" s="22">
        <v>43460</v>
      </c>
      <c r="F69" s="22">
        <v>43461</v>
      </c>
      <c r="G69" s="22">
        <v>43462</v>
      </c>
      <c r="H69" s="25">
        <v>43463</v>
      </c>
      <c r="L69" s="55"/>
    </row>
    <row r="70" spans="2:12" ht="12.75">
      <c r="B70" s="56">
        <v>43464</v>
      </c>
      <c r="C70" s="57">
        <v>43465</v>
      </c>
      <c r="D70" s="57">
        <v>43466</v>
      </c>
      <c r="E70" s="57">
        <v>43467</v>
      </c>
      <c r="F70" s="57">
        <v>43468</v>
      </c>
      <c r="G70" s="57">
        <v>43469</v>
      </c>
      <c r="H70" s="58">
        <v>43470</v>
      </c>
      <c r="L70" s="55"/>
    </row>
    <row r="71" spans="2:12" ht="12.75">
      <c r="B71"/>
      <c r="C71"/>
      <c r="D71"/>
      <c r="E71"/>
      <c r="F71"/>
      <c r="G71"/>
      <c r="H71"/>
      <c r="L71" s="55"/>
    </row>
    <row r="72" spans="2:12" ht="12.75">
      <c r="B72"/>
      <c r="C72"/>
      <c r="D72"/>
      <c r="E72"/>
      <c r="F72"/>
      <c r="G72"/>
      <c r="H72"/>
      <c r="L72" s="55"/>
    </row>
    <row r="73" spans="2:12" ht="12.75">
      <c r="B73"/>
      <c r="C73"/>
      <c r="D73"/>
      <c r="E73"/>
      <c r="F73"/>
      <c r="G73"/>
      <c r="H73"/>
      <c r="L73" s="55"/>
    </row>
    <row r="74" spans="2:12" ht="12.75">
      <c r="B74"/>
      <c r="C74"/>
      <c r="D74"/>
      <c r="E74"/>
      <c r="F74"/>
      <c r="G74"/>
      <c r="H74"/>
      <c r="L74" s="55"/>
    </row>
    <row r="75" spans="2:12" ht="12.75">
      <c r="B75"/>
      <c r="C75"/>
      <c r="D75"/>
      <c r="E75"/>
      <c r="F75"/>
      <c r="G75"/>
      <c r="H75"/>
      <c r="L75" s="55"/>
    </row>
    <row r="76" spans="2:12" ht="12.75">
      <c r="B76"/>
      <c r="C76"/>
      <c r="D76"/>
      <c r="E76"/>
      <c r="F76"/>
      <c r="G76"/>
      <c r="H76"/>
      <c r="L76" s="55"/>
    </row>
    <row r="77" spans="2:12" ht="12.75">
      <c r="B77"/>
      <c r="C77"/>
      <c r="D77"/>
      <c r="E77"/>
      <c r="F77"/>
      <c r="G77"/>
      <c r="H77"/>
      <c r="L77" s="55"/>
    </row>
    <row r="78" spans="2:12" ht="12.75">
      <c r="B78"/>
      <c r="C78"/>
      <c r="D78"/>
      <c r="E78"/>
      <c r="F78"/>
      <c r="G78"/>
      <c r="H78"/>
      <c r="L78" s="55"/>
    </row>
    <row r="79" spans="2:12" ht="12.75">
      <c r="B79"/>
      <c r="C79"/>
      <c r="D79"/>
      <c r="E79"/>
      <c r="F79"/>
      <c r="G79"/>
      <c r="H79"/>
      <c r="L79" s="55"/>
    </row>
    <row r="80" spans="2:12" ht="12.75">
      <c r="B80"/>
      <c r="C80"/>
      <c r="D80"/>
      <c r="E80"/>
      <c r="F80"/>
      <c r="G80"/>
      <c r="H80"/>
      <c r="L80" s="55"/>
    </row>
    <row r="81" spans="2:12" ht="12.75">
      <c r="B81"/>
      <c r="C81"/>
      <c r="D81"/>
      <c r="E81"/>
      <c r="F81"/>
      <c r="G81"/>
      <c r="H81"/>
      <c r="L81" s="55"/>
    </row>
    <row r="82" spans="2:12" ht="12.75">
      <c r="B82"/>
      <c r="C82"/>
      <c r="D82"/>
      <c r="E82"/>
      <c r="F82"/>
      <c r="G82"/>
      <c r="H82"/>
      <c r="L82" s="55"/>
    </row>
    <row r="83" spans="2:12" ht="12.75">
      <c r="B83"/>
      <c r="C83"/>
      <c r="D83"/>
      <c r="E83"/>
      <c r="F83"/>
      <c r="G83"/>
      <c r="H83"/>
      <c r="L83" s="55"/>
    </row>
    <row r="84" spans="2:12" ht="12.75">
      <c r="B84"/>
      <c r="C84"/>
      <c r="D84"/>
      <c r="E84"/>
      <c r="F84"/>
      <c r="G84"/>
      <c r="H84"/>
      <c r="L84" s="55"/>
    </row>
    <row r="85" spans="2:8" ht="12.75">
      <c r="B85"/>
      <c r="C85"/>
      <c r="D85"/>
      <c r="E85"/>
      <c r="F85"/>
      <c r="G85"/>
      <c r="H85"/>
    </row>
    <row r="86" spans="2:8" ht="12.75">
      <c r="B86"/>
      <c r="C86"/>
      <c r="D86"/>
      <c r="E86"/>
      <c r="F86"/>
      <c r="G86"/>
      <c r="H86"/>
    </row>
    <row r="87" spans="2:8" ht="12.75">
      <c r="B87"/>
      <c r="C87"/>
      <c r="D87"/>
      <c r="E87"/>
      <c r="F87"/>
      <c r="G87"/>
      <c r="H87"/>
    </row>
    <row r="88" spans="2:8" ht="12.75">
      <c r="B88"/>
      <c r="C88"/>
      <c r="D88"/>
      <c r="E88"/>
      <c r="F88"/>
      <c r="G88"/>
      <c r="H88"/>
    </row>
    <row r="89" spans="2:8" ht="12.75">
      <c r="B89"/>
      <c r="C89"/>
      <c r="D89"/>
      <c r="E89"/>
      <c r="F89"/>
      <c r="G89"/>
      <c r="H89"/>
    </row>
    <row r="90" spans="2:8" ht="12.75">
      <c r="B90"/>
      <c r="C90"/>
      <c r="D90"/>
      <c r="E90"/>
      <c r="F90"/>
      <c r="G90"/>
      <c r="H90"/>
    </row>
    <row r="91" spans="2:8" ht="12.75">
      <c r="B91"/>
      <c r="C91"/>
      <c r="D91"/>
      <c r="E91"/>
      <c r="F91"/>
      <c r="G91"/>
      <c r="H91"/>
    </row>
    <row r="92" spans="2:8" ht="12.75">
      <c r="B92"/>
      <c r="C92"/>
      <c r="D92"/>
      <c r="E92"/>
      <c r="F92"/>
      <c r="G92"/>
      <c r="H92"/>
    </row>
    <row r="93" spans="2:8" ht="12.75">
      <c r="B93"/>
      <c r="C93"/>
      <c r="D93"/>
      <c r="E93"/>
      <c r="F93"/>
      <c r="G93"/>
      <c r="H93"/>
    </row>
    <row r="94" spans="2:8" ht="12.75">
      <c r="B94"/>
      <c r="C94"/>
      <c r="D94"/>
      <c r="E94"/>
      <c r="F94"/>
      <c r="G94"/>
      <c r="H94"/>
    </row>
    <row r="95" spans="2:8" ht="12.75">
      <c r="B95"/>
      <c r="C95"/>
      <c r="D95"/>
      <c r="E95"/>
      <c r="F95"/>
      <c r="G95"/>
      <c r="H95"/>
    </row>
    <row r="96" spans="2:8" ht="12.75">
      <c r="B96"/>
      <c r="C96"/>
      <c r="D96"/>
      <c r="E96"/>
      <c r="F96"/>
      <c r="G96"/>
      <c r="H96"/>
    </row>
    <row r="97" spans="2:8" ht="12.75">
      <c r="B97"/>
      <c r="C97"/>
      <c r="D97"/>
      <c r="E97"/>
      <c r="F97"/>
      <c r="G97"/>
      <c r="H97"/>
    </row>
    <row r="98" spans="2:8" ht="12.75">
      <c r="B98"/>
      <c r="C98"/>
      <c r="D98"/>
      <c r="E98"/>
      <c r="F98"/>
      <c r="G98"/>
      <c r="H98"/>
    </row>
    <row r="99" spans="2:8" ht="12.75">
      <c r="B99"/>
      <c r="C99"/>
      <c r="D99"/>
      <c r="E99"/>
      <c r="F99"/>
      <c r="G99"/>
      <c r="H99"/>
    </row>
    <row r="100" spans="2:8" ht="12.75">
      <c r="B100"/>
      <c r="C100"/>
      <c r="D100"/>
      <c r="E100"/>
      <c r="F100"/>
      <c r="G100"/>
      <c r="H100"/>
    </row>
    <row r="101" spans="2:8" ht="12.75">
      <c r="B101"/>
      <c r="C101"/>
      <c r="D101"/>
      <c r="E101"/>
      <c r="F101"/>
      <c r="G101"/>
      <c r="H101"/>
    </row>
  </sheetData>
  <sheetProtection selectLockedCells="1" selectUnlockedCells="1"/>
  <mergeCells count="23">
    <mergeCell ref="B2:H3"/>
    <mergeCell ref="L4:N4"/>
    <mergeCell ref="N6:O6"/>
    <mergeCell ref="P6:Q6"/>
    <mergeCell ref="R6:S6"/>
    <mergeCell ref="N7:O7"/>
    <mergeCell ref="P7:Q7"/>
    <mergeCell ref="R7:S7"/>
    <mergeCell ref="N8:O8"/>
    <mergeCell ref="P8:Q8"/>
    <mergeCell ref="R8:S8"/>
    <mergeCell ref="N9:O9"/>
    <mergeCell ref="P9:Q9"/>
    <mergeCell ref="R9:S9"/>
    <mergeCell ref="J11:T11"/>
    <mergeCell ref="J12:T12"/>
    <mergeCell ref="J13:T13"/>
    <mergeCell ref="J14:T14"/>
    <mergeCell ref="J15:T15"/>
    <mergeCell ref="J18:T18"/>
    <mergeCell ref="J20:T21"/>
    <mergeCell ref="J22:T23"/>
    <mergeCell ref="J24:T25"/>
  </mergeCells>
  <conditionalFormatting sqref="A4:A31">
    <cfRule type="cellIs" priority="1" dxfId="0" operator="equal" stopIfTrue="1">
      <formula>$K$5</formula>
    </cfRule>
  </conditionalFormatting>
  <conditionalFormatting sqref="B1:I65481 J1:O1 J3:O3 J6:J10 J16:T17 J26:K65536 K10:T10 L26:L30 L85:L65536 M26:T65536 P1:S5 T1:T10 U1:IV65536">
    <cfRule type="cellIs" priority="2" dxfId="1" operator="equal" stopIfTrue="1">
      <formula>Calendário!$K$5</formula>
    </cfRule>
  </conditionalFormatting>
  <hyperlinks>
    <hyperlink ref="V31" r:id="rId1" display="Episode 313 - Finders Keepers"/>
  </hyperlinks>
  <printOptions/>
  <pageMargins left="0.5118055555555555" right="0.5118055555555555" top="0.7875" bottom="0.7875" header="0.5118055555555555" footer="0.5118055555555555"/>
  <pageSetup horizontalDpi="300" verticalDpi="300" orientation="portrait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69"/>
  <sheetViews>
    <sheetView tabSelected="1" zoomScale="75" zoomScaleNormal="75" workbookViewId="0" topLeftCell="A2">
      <pane ySplit="1980" topLeftCell="A4" activePane="bottomLeft" state="split"/>
      <selection pane="topLeft" activeCell="A2" sqref="A2"/>
      <selection pane="bottomLeft" activeCell="B4" sqref="B4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38.421875" style="0" customWidth="1"/>
    <col min="5" max="5" width="5.57421875" style="0" customWidth="1"/>
    <col min="6" max="7" width="0" style="0" hidden="1" customWidth="1"/>
    <col min="8" max="8" width="5.57421875" style="0" customWidth="1"/>
    <col min="9" max="11" width="4.00390625" style="0" customWidth="1"/>
    <col min="12" max="12" width="9.140625" style="59" customWidth="1"/>
    <col min="13" max="14" width="6.28125" style="0" customWidth="1"/>
    <col min="15" max="16" width="4.00390625" style="0" customWidth="1"/>
    <col min="17" max="17" width="8.00390625" style="0" customWidth="1"/>
    <col min="18" max="18" width="5.57421875" style="0" customWidth="1"/>
    <col min="19" max="19" width="8.00390625" style="0" customWidth="1"/>
    <col min="20" max="20" width="6.28125" style="60" customWidth="1"/>
    <col min="21" max="21" width="11.57421875" style="0" customWidth="1"/>
    <col min="22" max="76" width="4.00390625" style="0" customWidth="1"/>
    <col min="77" max="16384" width="11.57421875" style="0" customWidth="1"/>
  </cols>
  <sheetData>
    <row r="1" spans="1:76" s="67" customFormat="1" ht="48" customHeight="1">
      <c r="A1" s="61"/>
      <c r="B1" s="62" t="s">
        <v>38</v>
      </c>
      <c r="C1" s="62"/>
      <c r="D1" s="62"/>
      <c r="E1" s="62"/>
      <c r="F1" s="62"/>
      <c r="G1" s="62"/>
      <c r="H1" s="63"/>
      <c r="I1" s="63"/>
      <c r="J1" s="63">
        <v>10</v>
      </c>
      <c r="K1" s="63"/>
      <c r="L1" s="63">
        <f>Calendário!I27</f>
        <v>60</v>
      </c>
      <c r="M1" s="63" t="s">
        <v>39</v>
      </c>
      <c r="N1" s="63"/>
      <c r="O1" s="63"/>
      <c r="P1" s="63"/>
      <c r="Q1" s="63"/>
      <c r="R1" s="63"/>
      <c r="S1" s="63"/>
      <c r="T1" s="64"/>
      <c r="U1" s="63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</row>
    <row r="2" spans="1:76" s="69" customFormat="1" ht="50.25" customHeight="1">
      <c r="A2"/>
      <c r="B2" s="62" t="s">
        <v>40</v>
      </c>
      <c r="C2" s="62" t="s">
        <v>41</v>
      </c>
      <c r="D2" s="62" t="s">
        <v>42</v>
      </c>
      <c r="E2" s="63" t="s">
        <v>43</v>
      </c>
      <c r="F2" s="63" t="s">
        <v>13</v>
      </c>
      <c r="G2" s="63" t="s">
        <v>44</v>
      </c>
      <c r="H2" s="63" t="s">
        <v>45</v>
      </c>
      <c r="I2" s="63" t="s">
        <v>46</v>
      </c>
      <c r="J2" s="63" t="s">
        <v>47</v>
      </c>
      <c r="K2" s="63" t="s">
        <v>48</v>
      </c>
      <c r="L2" s="63" t="s">
        <v>49</v>
      </c>
      <c r="M2" s="63" t="s">
        <v>50</v>
      </c>
      <c r="N2" s="63" t="s">
        <v>51</v>
      </c>
      <c r="O2" s="63" t="s">
        <v>52</v>
      </c>
      <c r="P2" s="63" t="s">
        <v>53</v>
      </c>
      <c r="Q2" s="63" t="s">
        <v>54</v>
      </c>
      <c r="R2" s="63" t="s">
        <v>55</v>
      </c>
      <c r="S2" s="63" t="s">
        <v>56</v>
      </c>
      <c r="T2" s="64" t="s">
        <v>57</v>
      </c>
      <c r="U2" s="63"/>
      <c r="V2" s="68" t="s">
        <v>58</v>
      </c>
      <c r="W2" s="68" t="s">
        <v>59</v>
      </c>
      <c r="X2" s="68" t="s">
        <v>58</v>
      </c>
      <c r="Y2" s="68" t="s">
        <v>59</v>
      </c>
      <c r="Z2" s="68" t="s">
        <v>58</v>
      </c>
      <c r="AA2" s="68" t="s">
        <v>59</v>
      </c>
      <c r="AB2" s="68" t="s">
        <v>58</v>
      </c>
      <c r="AC2" s="68" t="s">
        <v>59</v>
      </c>
      <c r="AD2" s="68" t="s">
        <v>58</v>
      </c>
      <c r="AE2" s="68" t="s">
        <v>59</v>
      </c>
      <c r="AF2" s="68" t="s">
        <v>58</v>
      </c>
      <c r="AG2" s="68" t="s">
        <v>59</v>
      </c>
      <c r="AH2" s="68" t="s">
        <v>58</v>
      </c>
      <c r="AI2" s="68" t="s">
        <v>59</v>
      </c>
      <c r="AJ2" s="68" t="s">
        <v>58</v>
      </c>
      <c r="AK2" s="68" t="s">
        <v>59</v>
      </c>
      <c r="AL2" s="68" t="s">
        <v>58</v>
      </c>
      <c r="AM2" s="68" t="s">
        <v>59</v>
      </c>
      <c r="AN2" s="68" t="s">
        <v>58</v>
      </c>
      <c r="AO2" s="68" t="s">
        <v>59</v>
      </c>
      <c r="AP2" s="68" t="s">
        <v>58</v>
      </c>
      <c r="AQ2" s="68" t="s">
        <v>59</v>
      </c>
      <c r="AR2" s="68" t="s">
        <v>58</v>
      </c>
      <c r="AS2" s="63"/>
      <c r="AT2" s="68"/>
      <c r="AU2" s="68"/>
      <c r="AV2" s="63"/>
      <c r="AW2" s="68"/>
      <c r="AX2" s="68"/>
      <c r="AY2" s="63"/>
      <c r="AZ2" s="68"/>
      <c r="BA2" s="68"/>
      <c r="BB2" s="63"/>
      <c r="BC2" s="68"/>
      <c r="BD2" s="68"/>
      <c r="BE2" s="63"/>
      <c r="BF2" s="68"/>
      <c r="BG2" s="68"/>
      <c r="BH2" s="63"/>
      <c r="BI2" s="68"/>
      <c r="BJ2" s="68"/>
      <c r="BK2" s="63"/>
      <c r="BL2" s="68"/>
      <c r="BM2" s="68"/>
      <c r="BN2" s="63"/>
      <c r="BO2" s="68"/>
      <c r="BP2" s="68"/>
      <c r="BQ2" s="63"/>
      <c r="BR2" s="68"/>
      <c r="BS2" s="68"/>
      <c r="BT2" s="68"/>
      <c r="BU2" s="68"/>
      <c r="BV2" s="68"/>
      <c r="BW2" s="68"/>
      <c r="BX2" s="68"/>
    </row>
    <row r="3" spans="1:76" s="69" customFormat="1" ht="63.75" customHeight="1">
      <c r="A3"/>
      <c r="B3" s="62"/>
      <c r="C3" s="62"/>
      <c r="D3" s="62"/>
      <c r="E3" s="63"/>
      <c r="F3" s="63"/>
      <c r="G3" s="63"/>
      <c r="H3" s="63" t="s">
        <v>60</v>
      </c>
      <c r="I3" s="63"/>
      <c r="J3" s="63"/>
      <c r="K3" s="63"/>
      <c r="L3" s="63"/>
      <c r="M3" s="63"/>
      <c r="N3" s="63"/>
      <c r="O3" s="63" t="s">
        <v>52</v>
      </c>
      <c r="P3" s="63" t="s">
        <v>53</v>
      </c>
      <c r="Q3" s="63"/>
      <c r="R3" s="63"/>
      <c r="S3" s="63"/>
      <c r="T3" s="64"/>
      <c r="U3" s="63"/>
      <c r="V3" s="68">
        <v>43014</v>
      </c>
      <c r="W3" s="68">
        <v>43019</v>
      </c>
      <c r="X3" s="68">
        <v>43021</v>
      </c>
      <c r="Y3" s="68">
        <v>43026</v>
      </c>
      <c r="Z3" s="68">
        <v>43028</v>
      </c>
      <c r="AA3" s="68">
        <v>43033</v>
      </c>
      <c r="AB3" s="68">
        <v>43035</v>
      </c>
      <c r="AC3" s="68">
        <v>43040</v>
      </c>
      <c r="AD3" s="68">
        <v>43042</v>
      </c>
      <c r="AE3" s="68">
        <v>43047</v>
      </c>
      <c r="AF3" s="68">
        <v>43049</v>
      </c>
      <c r="AG3" s="68">
        <v>43054</v>
      </c>
      <c r="AH3" s="68">
        <v>43056</v>
      </c>
      <c r="AI3" s="68">
        <v>43061</v>
      </c>
      <c r="AJ3" s="68">
        <v>43063</v>
      </c>
      <c r="AK3" s="68">
        <v>43068</v>
      </c>
      <c r="AL3" s="68">
        <v>43070</v>
      </c>
      <c r="AM3" s="68">
        <v>43075</v>
      </c>
      <c r="AN3" s="68">
        <v>43077</v>
      </c>
      <c r="AO3" s="68">
        <v>43082</v>
      </c>
      <c r="AP3" s="68">
        <v>43084</v>
      </c>
      <c r="AQ3" s="68">
        <v>43089</v>
      </c>
      <c r="AR3" s="68">
        <v>43091</v>
      </c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70"/>
    </row>
    <row r="4" spans="1:76" s="86" customFormat="1" ht="16.5" customHeight="1">
      <c r="A4"/>
      <c r="B4" s="71">
        <v>1</v>
      </c>
      <c r="C4" s="72" t="s">
        <v>61</v>
      </c>
      <c r="D4" s="73" t="s">
        <v>62</v>
      </c>
      <c r="E4" s="73" t="s">
        <v>63</v>
      </c>
      <c r="F4" s="73">
        <v>86</v>
      </c>
      <c r="G4" s="73" t="s">
        <v>64</v>
      </c>
      <c r="H4" s="74">
        <v>3.9</v>
      </c>
      <c r="I4" s="74"/>
      <c r="J4" s="74"/>
      <c r="K4" s="75">
        <f>SUM(V4:BW4)</f>
        <v>2</v>
      </c>
      <c r="L4" s="76">
        <f>K4/L$1*100</f>
        <v>3.3333333333333335</v>
      </c>
      <c r="M4" s="77">
        <f>(H4+I4+J4)/3</f>
        <v>1.3</v>
      </c>
      <c r="N4" s="77">
        <f>M4*10</f>
        <v>13</v>
      </c>
      <c r="O4" s="78"/>
      <c r="P4" s="78"/>
      <c r="Q4" s="79" t="str">
        <f>IF(L4&gt;25,"RF",IF(M4&gt;5.9,"A","EE"))</f>
        <v>EE</v>
      </c>
      <c r="R4" s="80"/>
      <c r="S4" s="79" t="str">
        <f>IF(Q4="A","A",IF(Q4="RF",Q4,IF(Q4="EE",IF(R4="",Q4,IF(R4&gt;5.9,"A","RNEE")))))</f>
        <v>EE</v>
      </c>
      <c r="T4" s="81">
        <f>IF(R4="",M4,R4)</f>
        <v>1.3</v>
      </c>
      <c r="U4"/>
      <c r="V4" s="82"/>
      <c r="W4" s="82">
        <v>2</v>
      </c>
      <c r="X4" s="82"/>
      <c r="Y4" s="82"/>
      <c r="Z4" s="82"/>
      <c r="AA4" s="82"/>
      <c r="AB4" s="82"/>
      <c r="AC4" s="82"/>
      <c r="AD4" s="82"/>
      <c r="AE4" s="82"/>
      <c r="AF4" s="83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3"/>
      <c r="AS4" s="82"/>
      <c r="AT4" s="82"/>
      <c r="AU4" s="82"/>
      <c r="AV4" s="82"/>
      <c r="AW4" s="82"/>
      <c r="AX4" s="83"/>
      <c r="AY4" s="82"/>
      <c r="AZ4" s="82"/>
      <c r="BA4" s="82"/>
      <c r="BB4" s="82"/>
      <c r="BC4" s="82"/>
      <c r="BD4" s="84"/>
      <c r="BE4" s="82"/>
      <c r="BF4" s="82"/>
      <c r="BG4" s="82"/>
      <c r="BH4" s="82"/>
      <c r="BI4" s="82"/>
      <c r="BJ4" s="82"/>
      <c r="BK4" s="82"/>
      <c r="BL4" s="82"/>
      <c r="BM4" s="83"/>
      <c r="BN4" s="82"/>
      <c r="BO4" s="82"/>
      <c r="BP4" s="82"/>
      <c r="BQ4" s="82"/>
      <c r="BR4" s="82"/>
      <c r="BS4" s="82"/>
      <c r="BT4" s="82"/>
      <c r="BU4" s="82"/>
      <c r="BV4" s="84"/>
      <c r="BW4" s="84"/>
      <c r="BX4" s="85"/>
    </row>
    <row r="5" spans="1:76" s="86" customFormat="1" ht="16.5" customHeight="1">
      <c r="A5"/>
      <c r="B5" s="87">
        <v>2</v>
      </c>
      <c r="C5" s="88" t="s">
        <v>65</v>
      </c>
      <c r="D5" s="89" t="s">
        <v>66</v>
      </c>
      <c r="E5" s="89" t="s">
        <v>67</v>
      </c>
      <c r="F5" s="89">
        <v>86</v>
      </c>
      <c r="G5" s="89" t="s">
        <v>68</v>
      </c>
      <c r="H5" s="90"/>
      <c r="I5" s="90"/>
      <c r="J5" s="90"/>
      <c r="K5" s="91">
        <f>SUM(V5:BW5)</f>
        <v>8</v>
      </c>
      <c r="L5" s="92">
        <f>K5/L$1*100</f>
        <v>13.333333333333334</v>
      </c>
      <c r="M5" s="93">
        <f>(H5+I5+J5)/3</f>
        <v>0</v>
      </c>
      <c r="N5" s="93">
        <f>M5*10</f>
        <v>0</v>
      </c>
      <c r="O5" s="94"/>
      <c r="P5" s="94"/>
      <c r="Q5" s="95" t="str">
        <f>IF(L5&gt;25,"RF",IF(M5&gt;5.9,"A","EE"))</f>
        <v>EE</v>
      </c>
      <c r="R5" s="96"/>
      <c r="S5" s="95" t="str">
        <f>IF(Q5="A","A",IF(Q5="RF",Q5,IF(Q5="EE",IF(R5="",Q5,IF(R5&gt;5.9,"A","RNEE")))))</f>
        <v>EE</v>
      </c>
      <c r="T5" s="97">
        <f>IF(R5="",M5,R5)</f>
        <v>0</v>
      </c>
      <c r="U5"/>
      <c r="V5" s="82"/>
      <c r="W5" s="82"/>
      <c r="X5" s="82">
        <v>2</v>
      </c>
      <c r="Y5" s="82"/>
      <c r="Z5" s="82"/>
      <c r="AA5" s="82"/>
      <c r="AB5" s="82"/>
      <c r="AC5" s="82"/>
      <c r="AD5" s="82"/>
      <c r="AE5" s="82"/>
      <c r="AF5" s="83"/>
      <c r="AG5" s="82"/>
      <c r="AH5" s="82">
        <v>2</v>
      </c>
      <c r="AI5" s="82">
        <v>2</v>
      </c>
      <c r="AJ5" s="82"/>
      <c r="AK5" s="82">
        <v>2</v>
      </c>
      <c r="AL5" s="82"/>
      <c r="AM5" s="82"/>
      <c r="AN5" s="82"/>
      <c r="AO5" s="82"/>
      <c r="AP5" s="82"/>
      <c r="AQ5" s="82"/>
      <c r="AR5" s="83"/>
      <c r="AS5" s="82"/>
      <c r="AT5" s="82"/>
      <c r="AU5" s="82"/>
      <c r="AV5" s="82"/>
      <c r="AW5" s="82"/>
      <c r="AX5" s="83"/>
      <c r="AY5" s="82"/>
      <c r="AZ5" s="82"/>
      <c r="BA5" s="82"/>
      <c r="BB5" s="82"/>
      <c r="BC5" s="82"/>
      <c r="BD5" s="84"/>
      <c r="BE5" s="82"/>
      <c r="BF5" s="82"/>
      <c r="BG5" s="82"/>
      <c r="BH5" s="82"/>
      <c r="BI5" s="82"/>
      <c r="BJ5" s="82"/>
      <c r="BK5" s="82"/>
      <c r="BL5" s="82"/>
      <c r="BM5" s="83"/>
      <c r="BN5" s="82"/>
      <c r="BO5" s="82"/>
      <c r="BP5" s="82"/>
      <c r="BQ5" s="82"/>
      <c r="BR5" s="82"/>
      <c r="BS5" s="82"/>
      <c r="BT5" s="82"/>
      <c r="BU5" s="82"/>
      <c r="BV5" s="84"/>
      <c r="BW5" s="84"/>
      <c r="BX5" s="85"/>
    </row>
    <row r="6" spans="1:76" s="86" customFormat="1" ht="16.5" customHeight="1">
      <c r="A6"/>
      <c r="B6" s="71">
        <v>3</v>
      </c>
      <c r="C6" s="72" t="s">
        <v>69</v>
      </c>
      <c r="D6" s="73" t="s">
        <v>70</v>
      </c>
      <c r="E6" s="73" t="s">
        <v>71</v>
      </c>
      <c r="F6" s="73">
        <v>86</v>
      </c>
      <c r="G6" s="73" t="s">
        <v>72</v>
      </c>
      <c r="H6" s="74">
        <v>4.2</v>
      </c>
      <c r="I6" s="74"/>
      <c r="J6" s="74"/>
      <c r="K6" s="75">
        <f>SUM(V6:BW6)</f>
        <v>8</v>
      </c>
      <c r="L6" s="76">
        <f>K6/L$1*100</f>
        <v>13.333333333333334</v>
      </c>
      <c r="M6" s="77">
        <f>(H6+I6+J6)/3</f>
        <v>1.4000000000000001</v>
      </c>
      <c r="N6" s="77">
        <f>M6*10</f>
        <v>14.000000000000002</v>
      </c>
      <c r="O6" s="78"/>
      <c r="P6" s="78"/>
      <c r="Q6" s="79" t="str">
        <f>IF(L6&gt;25,"RF",IF(M6&gt;5.9,"A","EE"))</f>
        <v>EE</v>
      </c>
      <c r="R6" s="80"/>
      <c r="S6" s="79" t="str">
        <f>IF(Q6="A","A",IF(Q6="RF",Q6,IF(Q6="EE",IF(R6="",Q6,IF(R6&gt;5.9,"A","RNEE")))))</f>
        <v>EE</v>
      </c>
      <c r="T6" s="81">
        <f>IF(R6="",M6,R6)</f>
        <v>1.4000000000000001</v>
      </c>
      <c r="U6"/>
      <c r="V6" s="82"/>
      <c r="W6" s="82"/>
      <c r="X6" s="82"/>
      <c r="Y6" s="82">
        <v>2</v>
      </c>
      <c r="Z6" s="82"/>
      <c r="AA6" s="82"/>
      <c r="AB6" s="82"/>
      <c r="AC6" s="82"/>
      <c r="AD6" s="82"/>
      <c r="AE6" s="82"/>
      <c r="AF6" s="83"/>
      <c r="AG6" s="82"/>
      <c r="AH6" s="82"/>
      <c r="AI6" s="82">
        <v>2</v>
      </c>
      <c r="AJ6" s="82">
        <v>2</v>
      </c>
      <c r="AK6" s="82"/>
      <c r="AL6" s="82"/>
      <c r="AM6" s="82">
        <v>2</v>
      </c>
      <c r="AN6" s="82"/>
      <c r="AO6" s="82"/>
      <c r="AP6" s="82"/>
      <c r="AQ6" s="82"/>
      <c r="AR6" s="83"/>
      <c r="AS6" s="82"/>
      <c r="AT6" s="82"/>
      <c r="AU6" s="82"/>
      <c r="AV6" s="82"/>
      <c r="AW6" s="82"/>
      <c r="AX6" s="83"/>
      <c r="AY6" s="82"/>
      <c r="AZ6" s="82"/>
      <c r="BA6" s="82"/>
      <c r="BB6" s="82"/>
      <c r="BC6" s="82"/>
      <c r="BD6" s="84"/>
      <c r="BE6" s="82"/>
      <c r="BF6" s="82"/>
      <c r="BG6" s="82"/>
      <c r="BH6" s="82"/>
      <c r="BI6" s="82"/>
      <c r="BJ6" s="82"/>
      <c r="BK6" s="82"/>
      <c r="BL6" s="82"/>
      <c r="BM6" s="83"/>
      <c r="BN6" s="82"/>
      <c r="BO6" s="82"/>
      <c r="BP6" s="82"/>
      <c r="BQ6" s="82"/>
      <c r="BR6" s="82"/>
      <c r="BS6" s="82"/>
      <c r="BT6" s="82"/>
      <c r="BU6" s="82"/>
      <c r="BV6" s="84"/>
      <c r="BW6" s="84"/>
      <c r="BX6" s="85"/>
    </row>
    <row r="7" spans="1:76" s="86" customFormat="1" ht="16.5" customHeight="1">
      <c r="A7"/>
      <c r="B7" s="98">
        <v>4</v>
      </c>
      <c r="C7" s="99" t="s">
        <v>73</v>
      </c>
      <c r="D7" s="100" t="s">
        <v>74</v>
      </c>
      <c r="E7" s="100" t="s">
        <v>67</v>
      </c>
      <c r="F7" s="100">
        <v>86</v>
      </c>
      <c r="G7" s="100" t="s">
        <v>75</v>
      </c>
      <c r="H7" s="101">
        <v>7</v>
      </c>
      <c r="I7" s="101"/>
      <c r="J7" s="101"/>
      <c r="K7" s="102">
        <f>SUM(V7:BW7)</f>
        <v>2</v>
      </c>
      <c r="L7" s="103">
        <f>K7/L$1*100</f>
        <v>3.3333333333333335</v>
      </c>
      <c r="M7" s="93">
        <f>(H7+I7+J7)/3</f>
        <v>2.3333333333333335</v>
      </c>
      <c r="N7" s="104">
        <f>M7*10</f>
        <v>23.333333333333336</v>
      </c>
      <c r="O7" s="105"/>
      <c r="P7" s="105"/>
      <c r="Q7" s="106" t="str">
        <f>IF(L7&gt;25,"RF",IF(M7&gt;5.9,"A","EE"))</f>
        <v>EE</v>
      </c>
      <c r="R7" s="107"/>
      <c r="S7" s="106" t="str">
        <f>IF(Q7="A","A",IF(Q7="RF",Q7,IF(Q7="EE",IF(R7="",Q7,IF(R7&gt;5.9,"A","RNEE")))))</f>
        <v>EE</v>
      </c>
      <c r="T7" s="108">
        <f>IF(R7="",M7,R7)</f>
        <v>2.3333333333333335</v>
      </c>
      <c r="U7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3"/>
      <c r="AG7" s="82"/>
      <c r="AH7" s="82"/>
      <c r="AI7" s="82">
        <v>2</v>
      </c>
      <c r="AJ7" s="82"/>
      <c r="AK7" s="82"/>
      <c r="AL7" s="82"/>
      <c r="AM7" s="82"/>
      <c r="AN7" s="82"/>
      <c r="AO7" s="82"/>
      <c r="AP7" s="82"/>
      <c r="AQ7" s="82"/>
      <c r="AR7" s="83"/>
      <c r="AS7" s="82"/>
      <c r="AT7" s="82"/>
      <c r="AU7" s="82"/>
      <c r="AV7" s="82"/>
      <c r="AW7" s="82"/>
      <c r="AX7" s="83"/>
      <c r="AY7" s="82"/>
      <c r="AZ7" s="82"/>
      <c r="BA7" s="82"/>
      <c r="BB7" s="82"/>
      <c r="BC7" s="82"/>
      <c r="BD7" s="84"/>
      <c r="BE7" s="82"/>
      <c r="BF7" s="82"/>
      <c r="BG7" s="82"/>
      <c r="BH7" s="82"/>
      <c r="BI7" s="82"/>
      <c r="BJ7" s="82"/>
      <c r="BK7" s="82"/>
      <c r="BL7" s="82"/>
      <c r="BM7" s="83"/>
      <c r="BN7" s="82"/>
      <c r="BO7" s="82"/>
      <c r="BP7" s="82"/>
      <c r="BQ7" s="82"/>
      <c r="BR7" s="82"/>
      <c r="BS7" s="82"/>
      <c r="BT7" s="82"/>
      <c r="BU7" s="82"/>
      <c r="BV7" s="84"/>
      <c r="BW7" s="84"/>
      <c r="BX7" s="85"/>
    </row>
    <row r="8" spans="1:76" s="86" customFormat="1" ht="16.5" customHeight="1">
      <c r="A8"/>
      <c r="B8" s="71">
        <v>5</v>
      </c>
      <c r="C8" s="72" t="s">
        <v>76</v>
      </c>
      <c r="D8" s="73" t="s">
        <v>77</v>
      </c>
      <c r="E8" s="73" t="s">
        <v>63</v>
      </c>
      <c r="F8" s="73">
        <v>86</v>
      </c>
      <c r="G8" s="73" t="s">
        <v>78</v>
      </c>
      <c r="H8" s="74">
        <v>5.3</v>
      </c>
      <c r="I8" s="74"/>
      <c r="J8" s="74"/>
      <c r="K8" s="75">
        <f>SUM(V8:BW8)</f>
        <v>0</v>
      </c>
      <c r="L8" s="76">
        <f>K8/L$1*100</f>
        <v>0</v>
      </c>
      <c r="M8" s="77">
        <f>(H8+I8+J8)/3</f>
        <v>1.7666666666666666</v>
      </c>
      <c r="N8" s="77">
        <f>M8*10</f>
        <v>17.666666666666664</v>
      </c>
      <c r="O8" s="78"/>
      <c r="P8" s="78"/>
      <c r="Q8" s="79" t="str">
        <f>IF(L8&gt;25,"RF",IF(M8&gt;5.9,"A","EE"))</f>
        <v>EE</v>
      </c>
      <c r="R8" s="80"/>
      <c r="S8" s="79" t="str">
        <f>IF(Q8="A","A",IF(Q8="RF",Q8,IF(Q8="EE",IF(R8="",Q8,IF(R8&gt;5.9,"A","RNEE")))))</f>
        <v>EE</v>
      </c>
      <c r="T8" s="109">
        <f>IF(R8="",M8,R8)</f>
        <v>1.7666666666666666</v>
      </c>
      <c r="U8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3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3"/>
      <c r="AS8" s="82"/>
      <c r="AT8" s="82"/>
      <c r="AU8" s="82"/>
      <c r="AV8" s="82"/>
      <c r="AW8" s="82"/>
      <c r="AX8" s="83"/>
      <c r="AY8" s="82"/>
      <c r="AZ8" s="82"/>
      <c r="BA8" s="82"/>
      <c r="BB8" s="82"/>
      <c r="BC8" s="82"/>
      <c r="BD8" s="84"/>
      <c r="BE8" s="82"/>
      <c r="BF8" s="82"/>
      <c r="BG8" s="82"/>
      <c r="BH8" s="82"/>
      <c r="BI8" s="82"/>
      <c r="BJ8" s="82"/>
      <c r="BK8" s="82"/>
      <c r="BL8" s="82"/>
      <c r="BM8" s="83"/>
      <c r="BN8" s="82"/>
      <c r="BO8" s="82"/>
      <c r="BP8" s="82"/>
      <c r="BQ8" s="82"/>
      <c r="BR8" s="82"/>
      <c r="BS8" s="82"/>
      <c r="BT8" s="82"/>
      <c r="BU8" s="82"/>
      <c r="BV8" s="84"/>
      <c r="BW8" s="84"/>
      <c r="BX8" s="85"/>
    </row>
    <row r="9" spans="1:76" s="86" customFormat="1" ht="16.5" customHeight="1">
      <c r="A9"/>
      <c r="B9" s="87">
        <v>6</v>
      </c>
      <c r="C9" s="88" t="s">
        <v>79</v>
      </c>
      <c r="D9" s="89" t="s">
        <v>80</v>
      </c>
      <c r="E9" s="89" t="s">
        <v>67</v>
      </c>
      <c r="F9" s="89">
        <v>86</v>
      </c>
      <c r="G9" s="89" t="s">
        <v>81</v>
      </c>
      <c r="H9" s="90">
        <v>2</v>
      </c>
      <c r="I9" s="90"/>
      <c r="J9" s="90"/>
      <c r="K9" s="91">
        <f>SUM(V9:BW9)</f>
        <v>6</v>
      </c>
      <c r="L9" s="92">
        <f>K9/L$1*100</f>
        <v>10</v>
      </c>
      <c r="M9" s="93">
        <f>(H9+I9+J9)/3</f>
        <v>0.6666666666666666</v>
      </c>
      <c r="N9" s="93">
        <f>M9*10</f>
        <v>6.666666666666666</v>
      </c>
      <c r="O9" s="94"/>
      <c r="P9" s="94"/>
      <c r="Q9" s="95" t="str">
        <f>IF(L9&gt;25,"RF",IF(M9&gt;5.9,"A","EE"))</f>
        <v>EE</v>
      </c>
      <c r="R9" s="96"/>
      <c r="S9" s="95" t="str">
        <f>IF(Q9="A","A",IF(Q9="RF",Q9,IF(Q9="EE",IF(R9="",Q9,IF(R9&gt;5.9,"A","RNEE")))))</f>
        <v>EE</v>
      </c>
      <c r="T9" s="110">
        <f>IF(R9="",M9,R9)</f>
        <v>0.6666666666666666</v>
      </c>
      <c r="U9"/>
      <c r="V9" s="82"/>
      <c r="W9" s="82">
        <v>2</v>
      </c>
      <c r="X9" s="82"/>
      <c r="Y9" s="82"/>
      <c r="Z9" s="82"/>
      <c r="AA9" s="82"/>
      <c r="AB9" s="82"/>
      <c r="AC9" s="82"/>
      <c r="AD9" s="82"/>
      <c r="AE9" s="82"/>
      <c r="AF9" s="83"/>
      <c r="AG9" s="82"/>
      <c r="AH9" s="82">
        <v>2</v>
      </c>
      <c r="AI9" s="82"/>
      <c r="AJ9" s="82"/>
      <c r="AK9" s="82">
        <v>2</v>
      </c>
      <c r="AL9" s="82"/>
      <c r="AM9" s="82"/>
      <c r="AN9" s="82"/>
      <c r="AO9" s="82"/>
      <c r="AP9" s="82"/>
      <c r="AQ9" s="82"/>
      <c r="AR9" s="83"/>
      <c r="AS9" s="82"/>
      <c r="AT9" s="82"/>
      <c r="AU9" s="82"/>
      <c r="AV9" s="82"/>
      <c r="AW9" s="82"/>
      <c r="AX9" s="83"/>
      <c r="AY9" s="82"/>
      <c r="AZ9" s="82"/>
      <c r="BA9" s="82"/>
      <c r="BB9" s="82"/>
      <c r="BC9" s="82"/>
      <c r="BD9" s="84"/>
      <c r="BE9" s="82"/>
      <c r="BF9" s="82"/>
      <c r="BG9" s="82"/>
      <c r="BH9" s="82"/>
      <c r="BI9" s="82"/>
      <c r="BJ9" s="82"/>
      <c r="BK9" s="82"/>
      <c r="BL9" s="82"/>
      <c r="BM9" s="83"/>
      <c r="BN9" s="82"/>
      <c r="BO9" s="82"/>
      <c r="BP9" s="82"/>
      <c r="BQ9" s="82"/>
      <c r="BR9" s="82"/>
      <c r="BS9" s="82"/>
      <c r="BT9" s="82"/>
      <c r="BU9" s="82"/>
      <c r="BV9" s="84"/>
      <c r="BW9" s="84"/>
      <c r="BX9" s="85"/>
    </row>
    <row r="10" spans="1:76" s="86" customFormat="1" ht="16.5" customHeight="1">
      <c r="A10"/>
      <c r="B10" s="71">
        <v>7</v>
      </c>
      <c r="C10" s="72" t="s">
        <v>82</v>
      </c>
      <c r="D10" s="73" t="s">
        <v>83</v>
      </c>
      <c r="E10" s="73" t="s">
        <v>63</v>
      </c>
      <c r="F10" s="73">
        <v>86</v>
      </c>
      <c r="G10" s="73" t="s">
        <v>84</v>
      </c>
      <c r="H10" s="74"/>
      <c r="I10" s="74"/>
      <c r="J10" s="74"/>
      <c r="K10" s="75">
        <f>SUM(V10:BW10)</f>
        <v>8</v>
      </c>
      <c r="L10" s="76">
        <f>K10/L$1*100</f>
        <v>13.333333333333334</v>
      </c>
      <c r="M10" s="77">
        <f>(H10+I10+J10)/3</f>
        <v>0</v>
      </c>
      <c r="N10" s="77">
        <f>M10*10</f>
        <v>0</v>
      </c>
      <c r="O10" s="78"/>
      <c r="P10" s="78"/>
      <c r="Q10" s="79" t="str">
        <f>IF(L10&gt;25,"RF",IF(M10&gt;5.9,"A","EE"))</f>
        <v>EE</v>
      </c>
      <c r="R10" s="80"/>
      <c r="S10" s="79" t="str">
        <f>IF(Q10="A","A",IF(Q10="RF",Q10,IF(Q10="EE",IF(R10="",Q10,IF(R10&gt;5.9,"A","RNEE")))))</f>
        <v>EE</v>
      </c>
      <c r="T10" s="109">
        <f>IF(R10="",M10,R10)</f>
        <v>0</v>
      </c>
      <c r="U10"/>
      <c r="V10" s="82">
        <v>2</v>
      </c>
      <c r="W10" s="82">
        <v>2</v>
      </c>
      <c r="X10" s="82"/>
      <c r="Y10" s="82"/>
      <c r="Z10" s="82"/>
      <c r="AA10" s="82">
        <v>2</v>
      </c>
      <c r="AB10" s="82">
        <v>2</v>
      </c>
      <c r="AC10" s="82"/>
      <c r="AD10" s="82"/>
      <c r="AE10" s="82"/>
      <c r="AF10" s="83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3"/>
      <c r="AS10" s="82"/>
      <c r="AT10" s="82"/>
      <c r="AU10" s="82"/>
      <c r="AV10" s="82"/>
      <c r="AW10" s="82"/>
      <c r="AX10" s="83"/>
      <c r="AY10" s="82"/>
      <c r="AZ10" s="82"/>
      <c r="BA10" s="82"/>
      <c r="BB10" s="82"/>
      <c r="BC10" s="82"/>
      <c r="BD10" s="84"/>
      <c r="BE10" s="82"/>
      <c r="BF10" s="82"/>
      <c r="BG10" s="82"/>
      <c r="BH10" s="82"/>
      <c r="BI10" s="82"/>
      <c r="BJ10" s="82"/>
      <c r="BK10" s="82"/>
      <c r="BL10" s="82"/>
      <c r="BM10" s="83"/>
      <c r="BN10" s="82"/>
      <c r="BO10" s="82"/>
      <c r="BP10" s="82"/>
      <c r="BQ10" s="82"/>
      <c r="BR10" s="82"/>
      <c r="BS10" s="82"/>
      <c r="BT10" s="82"/>
      <c r="BU10" s="82"/>
      <c r="BV10" s="84"/>
      <c r="BW10" s="84"/>
      <c r="BX10" s="85"/>
    </row>
    <row r="11" spans="1:76" s="86" customFormat="1" ht="16.5" customHeight="1">
      <c r="A11"/>
      <c r="B11" s="98">
        <v>8</v>
      </c>
      <c r="C11" s="99" t="s">
        <v>85</v>
      </c>
      <c r="D11" s="100" t="s">
        <v>86</v>
      </c>
      <c r="E11" s="100" t="s">
        <v>67</v>
      </c>
      <c r="F11" s="100">
        <v>86</v>
      </c>
      <c r="G11" s="100" t="s">
        <v>87</v>
      </c>
      <c r="H11" s="101"/>
      <c r="I11" s="101"/>
      <c r="J11" s="101"/>
      <c r="K11" s="102">
        <f>SUM(V11:BW11)</f>
        <v>30</v>
      </c>
      <c r="L11" s="103">
        <f>K11/L$1*100</f>
        <v>50</v>
      </c>
      <c r="M11" s="93">
        <f>(H11+I11+J11)/3</f>
        <v>0</v>
      </c>
      <c r="N11" s="104">
        <f>M11*10</f>
        <v>0</v>
      </c>
      <c r="O11" s="105"/>
      <c r="P11" s="105"/>
      <c r="Q11" s="106" t="str">
        <f>IF(L11&gt;25,"RF",IF(M11&gt;5.9,"A","EE"))</f>
        <v>RF</v>
      </c>
      <c r="R11" s="107"/>
      <c r="S11" s="106" t="str">
        <f>IF(Q11="A","A",IF(Q11="RF",Q11,IF(Q11="EE",IF(R11="",Q11,IF(R11&gt;5.9,"A","RNEE")))))</f>
        <v>RF</v>
      </c>
      <c r="T11" s="108">
        <f>IF(R11="",M11,R11)</f>
        <v>0</v>
      </c>
      <c r="U11"/>
      <c r="V11" s="82">
        <v>2</v>
      </c>
      <c r="W11" s="82">
        <v>2</v>
      </c>
      <c r="X11" s="82">
        <v>2</v>
      </c>
      <c r="Y11" s="82">
        <v>2</v>
      </c>
      <c r="Z11" s="82">
        <v>2</v>
      </c>
      <c r="AA11" s="82">
        <v>2</v>
      </c>
      <c r="AB11" s="82">
        <v>2</v>
      </c>
      <c r="AC11" s="82"/>
      <c r="AD11" s="82"/>
      <c r="AE11" s="82"/>
      <c r="AF11" s="83"/>
      <c r="AG11" s="82"/>
      <c r="AH11" s="82">
        <v>2</v>
      </c>
      <c r="AI11" s="82">
        <v>2</v>
      </c>
      <c r="AJ11" s="82">
        <v>2</v>
      </c>
      <c r="AK11" s="82">
        <v>2</v>
      </c>
      <c r="AL11" s="82">
        <v>2</v>
      </c>
      <c r="AM11" s="82">
        <v>2</v>
      </c>
      <c r="AN11" s="82">
        <v>2</v>
      </c>
      <c r="AO11" s="82">
        <v>2</v>
      </c>
      <c r="AP11" s="82"/>
      <c r="AQ11" s="82"/>
      <c r="AR11" s="83"/>
      <c r="AS11" s="82"/>
      <c r="AT11" s="82"/>
      <c r="AU11" s="82"/>
      <c r="AV11" s="82"/>
      <c r="AW11" s="82"/>
      <c r="AX11" s="83"/>
      <c r="AY11" s="82"/>
      <c r="AZ11" s="82"/>
      <c r="BA11" s="82"/>
      <c r="BB11" s="82"/>
      <c r="BC11" s="82"/>
      <c r="BD11" s="84"/>
      <c r="BE11" s="82"/>
      <c r="BF11" s="82"/>
      <c r="BG11" s="82"/>
      <c r="BH11" s="82"/>
      <c r="BI11" s="82"/>
      <c r="BJ11" s="82"/>
      <c r="BK11" s="82"/>
      <c r="BL11" s="82"/>
      <c r="BM11" s="83"/>
      <c r="BN11" s="82"/>
      <c r="BO11" s="82"/>
      <c r="BP11" s="82"/>
      <c r="BQ11" s="82"/>
      <c r="BR11" s="82"/>
      <c r="BS11" s="82"/>
      <c r="BT11" s="82"/>
      <c r="BU11" s="82"/>
      <c r="BV11" s="84"/>
      <c r="BW11" s="84"/>
      <c r="BX11" s="85"/>
    </row>
    <row r="12" spans="1:76" s="86" customFormat="1" ht="16.5" customHeight="1">
      <c r="A12"/>
      <c r="B12" s="71">
        <v>9</v>
      </c>
      <c r="C12" s="72" t="s">
        <v>88</v>
      </c>
      <c r="D12" s="73" t="s">
        <v>89</v>
      </c>
      <c r="E12" s="73" t="s">
        <v>71</v>
      </c>
      <c r="F12" s="73">
        <v>86</v>
      </c>
      <c r="G12" s="73" t="s">
        <v>90</v>
      </c>
      <c r="H12" s="74">
        <v>4.5</v>
      </c>
      <c r="I12" s="74"/>
      <c r="J12" s="74"/>
      <c r="K12" s="75">
        <f>SUM(V12:BW12)</f>
        <v>4</v>
      </c>
      <c r="L12" s="76">
        <f>K12/L$1*100</f>
        <v>6.666666666666667</v>
      </c>
      <c r="M12" s="77">
        <f>(H12+I12+J12)/3</f>
        <v>1.5</v>
      </c>
      <c r="N12" s="77">
        <f>M12*10</f>
        <v>15</v>
      </c>
      <c r="O12" s="78"/>
      <c r="P12" s="78"/>
      <c r="Q12" s="79" t="str">
        <f>IF(L12&gt;25,"RF",IF(M12&gt;5.9,"A","EE"))</f>
        <v>EE</v>
      </c>
      <c r="R12" s="80"/>
      <c r="S12" s="79" t="str">
        <f>IF(Q12="A","A",IF(Q12="RF",Q12,IF(Q12="EE",IF(R12="",Q12,IF(R12&gt;5.9,"A","RNEE")))))</f>
        <v>EE</v>
      </c>
      <c r="T12" s="109">
        <f>IF(R12="",M12,R12)</f>
        <v>1.5</v>
      </c>
      <c r="U12"/>
      <c r="V12" s="82"/>
      <c r="W12" s="82">
        <v>2</v>
      </c>
      <c r="X12" s="82"/>
      <c r="Y12" s="82"/>
      <c r="Z12" s="82"/>
      <c r="AA12" s="82"/>
      <c r="AB12" s="82"/>
      <c r="AC12" s="82"/>
      <c r="AD12" s="82"/>
      <c r="AE12" s="82"/>
      <c r="AF12" s="83"/>
      <c r="AG12" s="82"/>
      <c r="AH12" s="82">
        <v>2</v>
      </c>
      <c r="AI12" s="82"/>
      <c r="AJ12" s="82"/>
      <c r="AK12" s="82"/>
      <c r="AL12" s="82"/>
      <c r="AM12" s="82"/>
      <c r="AN12" s="82"/>
      <c r="AO12" s="82"/>
      <c r="AP12" s="82"/>
      <c r="AQ12" s="82"/>
      <c r="AR12" s="83"/>
      <c r="AS12" s="82"/>
      <c r="AT12" s="82"/>
      <c r="AU12" s="82"/>
      <c r="AV12" s="82"/>
      <c r="AW12" s="82"/>
      <c r="AX12" s="83"/>
      <c r="AY12" s="82"/>
      <c r="AZ12" s="82"/>
      <c r="BA12" s="82"/>
      <c r="BB12" s="82"/>
      <c r="BC12" s="82"/>
      <c r="BD12" s="84"/>
      <c r="BE12" s="82"/>
      <c r="BF12" s="82"/>
      <c r="BG12" s="82"/>
      <c r="BH12" s="82"/>
      <c r="BI12" s="82"/>
      <c r="BJ12" s="82"/>
      <c r="BK12" s="82"/>
      <c r="BL12" s="82"/>
      <c r="BM12" s="83"/>
      <c r="BN12" s="82"/>
      <c r="BO12" s="82"/>
      <c r="BP12" s="82"/>
      <c r="BQ12" s="82"/>
      <c r="BR12" s="82"/>
      <c r="BS12" s="82"/>
      <c r="BT12" s="82"/>
      <c r="BU12" s="82"/>
      <c r="BV12" s="84"/>
      <c r="BW12" s="84"/>
      <c r="BX12" s="85"/>
    </row>
    <row r="13" spans="1:76" s="113" customFormat="1" ht="16.5" customHeight="1">
      <c r="A13" s="111"/>
      <c r="B13" s="87">
        <v>10</v>
      </c>
      <c r="C13" s="88" t="s">
        <v>91</v>
      </c>
      <c r="D13" s="89" t="s">
        <v>92</v>
      </c>
      <c r="E13" s="89" t="s">
        <v>67</v>
      </c>
      <c r="F13" s="89">
        <v>86</v>
      </c>
      <c r="G13" s="89" t="s">
        <v>93</v>
      </c>
      <c r="H13" s="90">
        <v>8.5</v>
      </c>
      <c r="I13" s="90"/>
      <c r="J13" s="90"/>
      <c r="K13" s="91">
        <f>SUM(V13:BW13)</f>
        <v>6</v>
      </c>
      <c r="L13" s="92">
        <f>K13/L$1*100</f>
        <v>10</v>
      </c>
      <c r="M13" s="93">
        <f>(H13+I13+J13)/3</f>
        <v>2.8333333333333335</v>
      </c>
      <c r="N13" s="93">
        <f>M13*10</f>
        <v>28.333333333333336</v>
      </c>
      <c r="O13" s="94"/>
      <c r="P13" s="94"/>
      <c r="Q13" s="95" t="str">
        <f>IF(L13&gt;25,"RF",IF(M13&gt;5.9,"A","EE"))</f>
        <v>EE</v>
      </c>
      <c r="R13" s="96"/>
      <c r="S13" s="95" t="str">
        <f>IF(Q13="A","A",IF(Q13="RF",Q13,IF(Q13="EE",IF(R13="",Q13,IF(R13&gt;5.9,"A","RNEE")))))</f>
        <v>EE</v>
      </c>
      <c r="T13" s="110">
        <f>IF(R13="",M13,R13)</f>
        <v>2.8333333333333335</v>
      </c>
      <c r="U13" s="111"/>
      <c r="V13" s="82"/>
      <c r="W13" s="82">
        <v>2</v>
      </c>
      <c r="X13" s="82"/>
      <c r="Y13" s="82"/>
      <c r="Z13" s="82"/>
      <c r="AA13" s="82"/>
      <c r="AB13" s="82">
        <v>2</v>
      </c>
      <c r="AC13" s="82"/>
      <c r="AD13" s="82"/>
      <c r="AE13" s="82"/>
      <c r="AF13" s="83"/>
      <c r="AG13" s="82"/>
      <c r="AH13" s="82"/>
      <c r="AI13" s="82"/>
      <c r="AJ13" s="82"/>
      <c r="AK13" s="82"/>
      <c r="AL13" s="82"/>
      <c r="AM13" s="82">
        <v>2</v>
      </c>
      <c r="AN13" s="82"/>
      <c r="AO13" s="82"/>
      <c r="AP13" s="82"/>
      <c r="AQ13" s="82"/>
      <c r="AR13" s="83"/>
      <c r="AS13" s="82"/>
      <c r="AT13" s="82"/>
      <c r="AU13" s="82"/>
      <c r="AV13" s="82"/>
      <c r="AW13" s="82"/>
      <c r="AX13" s="83"/>
      <c r="AY13" s="82"/>
      <c r="AZ13" s="82"/>
      <c r="BA13" s="82"/>
      <c r="BB13" s="82"/>
      <c r="BC13" s="82"/>
      <c r="BD13" s="84"/>
      <c r="BE13" s="82"/>
      <c r="BF13" s="82"/>
      <c r="BG13" s="82"/>
      <c r="BH13" s="82"/>
      <c r="BI13" s="82"/>
      <c r="BJ13" s="82"/>
      <c r="BK13" s="82"/>
      <c r="BL13" s="82"/>
      <c r="BM13" s="83"/>
      <c r="BN13" s="82"/>
      <c r="BO13" s="82"/>
      <c r="BP13" s="82"/>
      <c r="BQ13" s="82"/>
      <c r="BR13" s="82"/>
      <c r="BS13" s="82"/>
      <c r="BT13" s="82"/>
      <c r="BU13" s="82"/>
      <c r="BV13" s="84"/>
      <c r="BW13" s="84"/>
      <c r="BX13" s="112"/>
    </row>
    <row r="14" spans="1:76" s="128" customFormat="1" ht="16.5" customHeight="1">
      <c r="A14" s="114"/>
      <c r="B14" s="71">
        <v>11</v>
      </c>
      <c r="C14" s="115" t="s">
        <v>94</v>
      </c>
      <c r="D14" s="116" t="s">
        <v>95</v>
      </c>
      <c r="E14" s="116" t="s">
        <v>67</v>
      </c>
      <c r="F14" s="116"/>
      <c r="G14" s="116" t="s">
        <v>96</v>
      </c>
      <c r="H14" s="117">
        <v>4.5</v>
      </c>
      <c r="I14" s="117"/>
      <c r="J14" s="117"/>
      <c r="K14" s="118">
        <f>SUM(V14:BW14)</f>
        <v>4</v>
      </c>
      <c r="L14" s="119">
        <f>K14/L$1*100</f>
        <v>6.666666666666667</v>
      </c>
      <c r="M14" s="77">
        <f>(H14+I14+J14)/3</f>
        <v>1.5</v>
      </c>
      <c r="N14" s="120">
        <f>M14*10</f>
        <v>15</v>
      </c>
      <c r="O14" s="121"/>
      <c r="P14" s="121"/>
      <c r="Q14" s="122" t="str">
        <f>IF(L14&gt;25,"RF",IF(M14&gt;5.9,"A","EE"))</f>
        <v>EE</v>
      </c>
      <c r="R14" s="123"/>
      <c r="S14" s="122" t="str">
        <f>IF(Q14="A","A",IF(Q14="RF",Q14,IF(Q14="EE",IF(R14="",Q14,IF(R14&gt;5.9,"A","RNEE")))))</f>
        <v>EE</v>
      </c>
      <c r="T14" s="109">
        <f>IF(R14="",M14,R14)</f>
        <v>1.5</v>
      </c>
      <c r="U14" s="114"/>
      <c r="V14" s="124"/>
      <c r="W14" s="124">
        <v>2</v>
      </c>
      <c r="X14" s="124"/>
      <c r="Y14" s="124"/>
      <c r="Z14" s="124"/>
      <c r="AA14" s="124"/>
      <c r="AB14" s="124"/>
      <c r="AC14" s="82"/>
      <c r="AD14" s="82"/>
      <c r="AE14" s="124"/>
      <c r="AF14" s="83"/>
      <c r="AG14" s="124"/>
      <c r="AH14" s="124"/>
      <c r="AI14" s="124"/>
      <c r="AJ14" s="124"/>
      <c r="AK14" s="124"/>
      <c r="AL14" s="124"/>
      <c r="AM14" s="124"/>
      <c r="AN14" s="124"/>
      <c r="AO14" s="124">
        <v>2</v>
      </c>
      <c r="AP14" s="124"/>
      <c r="AQ14" s="124"/>
      <c r="AR14" s="83"/>
      <c r="AS14" s="124"/>
      <c r="AT14" s="124"/>
      <c r="AU14" s="124"/>
      <c r="AV14" s="124"/>
      <c r="AW14" s="124"/>
      <c r="AX14" s="125"/>
      <c r="AY14" s="124"/>
      <c r="AZ14" s="124"/>
      <c r="BA14" s="124"/>
      <c r="BB14" s="124"/>
      <c r="BC14" s="124"/>
      <c r="BD14" s="126"/>
      <c r="BE14" s="124"/>
      <c r="BF14" s="124"/>
      <c r="BG14" s="124"/>
      <c r="BH14" s="124"/>
      <c r="BI14" s="124"/>
      <c r="BJ14" s="124"/>
      <c r="BK14" s="124"/>
      <c r="BL14" s="124"/>
      <c r="BM14" s="125"/>
      <c r="BN14" s="124"/>
      <c r="BO14" s="124"/>
      <c r="BP14" s="124"/>
      <c r="BQ14" s="124"/>
      <c r="BR14" s="124"/>
      <c r="BS14" s="124"/>
      <c r="BT14" s="124"/>
      <c r="BU14" s="124"/>
      <c r="BV14" s="126"/>
      <c r="BW14" s="126"/>
      <c r="BX14" s="127"/>
    </row>
    <row r="15" spans="1:76" s="86" customFormat="1" ht="16.5" customHeight="1">
      <c r="A15"/>
      <c r="B15" s="98">
        <v>12</v>
      </c>
      <c r="C15" s="99" t="s">
        <v>97</v>
      </c>
      <c r="D15" s="100" t="s">
        <v>98</v>
      </c>
      <c r="E15" s="100" t="s">
        <v>99</v>
      </c>
      <c r="F15" s="100"/>
      <c r="G15" s="100" t="s">
        <v>100</v>
      </c>
      <c r="H15" s="101">
        <v>1</v>
      </c>
      <c r="I15" s="101"/>
      <c r="J15" s="101"/>
      <c r="K15" s="102">
        <f>SUM(V15:BW15)</f>
        <v>4</v>
      </c>
      <c r="L15" s="103">
        <f>K15/L$1*100</f>
        <v>6.666666666666667</v>
      </c>
      <c r="M15" s="93">
        <f>(H15+I15+J15)/3</f>
        <v>0.3333333333333333</v>
      </c>
      <c r="N15" s="104">
        <f>M15*10</f>
        <v>3.333333333333333</v>
      </c>
      <c r="O15" s="105"/>
      <c r="P15" s="105"/>
      <c r="Q15" s="106" t="str">
        <f>IF(L15&gt;25,"RF",IF(M15&gt;5.9,"A","EE"))</f>
        <v>EE</v>
      </c>
      <c r="R15" s="107"/>
      <c r="S15" s="106" t="str">
        <f>IF(Q15="A","A",IF(Q15="RF",Q15,IF(Q15="EE",IF(R15="",Q15,IF(R15&gt;5.9,"A","RNEE")))))</f>
        <v>EE</v>
      </c>
      <c r="T15" s="108">
        <f>IF(R15="",M15,R15)</f>
        <v>0.3333333333333333</v>
      </c>
      <c r="U15"/>
      <c r="V15" s="82"/>
      <c r="W15" s="82">
        <v>2</v>
      </c>
      <c r="X15" s="82"/>
      <c r="Y15" s="82"/>
      <c r="Z15" s="82"/>
      <c r="AA15" s="82"/>
      <c r="AB15" s="82">
        <v>2</v>
      </c>
      <c r="AC15" s="82"/>
      <c r="AD15" s="82"/>
      <c r="AE15" s="82"/>
      <c r="AF15" s="83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3"/>
      <c r="AS15" s="82"/>
      <c r="AT15" s="82"/>
      <c r="AU15" s="82"/>
      <c r="AV15" s="82"/>
      <c r="AW15" s="82"/>
      <c r="AX15" s="83"/>
      <c r="AY15" s="82"/>
      <c r="AZ15" s="82"/>
      <c r="BA15" s="82"/>
      <c r="BB15" s="82"/>
      <c r="BC15" s="82"/>
      <c r="BD15" s="84"/>
      <c r="BE15" s="82"/>
      <c r="BF15" s="82"/>
      <c r="BG15" s="82"/>
      <c r="BH15" s="82"/>
      <c r="BI15" s="82"/>
      <c r="BJ15" s="82"/>
      <c r="BK15" s="82"/>
      <c r="BL15" s="82"/>
      <c r="BM15" s="83"/>
      <c r="BN15" s="82"/>
      <c r="BO15" s="82"/>
      <c r="BP15" s="82"/>
      <c r="BQ15" s="82"/>
      <c r="BR15" s="82"/>
      <c r="BS15" s="82"/>
      <c r="BT15" s="82"/>
      <c r="BU15" s="82"/>
      <c r="BV15" s="84"/>
      <c r="BW15" s="84"/>
      <c r="BX15" s="85"/>
    </row>
    <row r="16" spans="1:76" s="86" customFormat="1" ht="16.5" customHeight="1">
      <c r="A16"/>
      <c r="B16" s="71">
        <v>13</v>
      </c>
      <c r="C16" s="72" t="s">
        <v>101</v>
      </c>
      <c r="D16" s="73" t="s">
        <v>102</v>
      </c>
      <c r="E16" s="73" t="s">
        <v>103</v>
      </c>
      <c r="F16" s="73"/>
      <c r="G16" s="73" t="s">
        <v>104</v>
      </c>
      <c r="H16" s="74">
        <v>5</v>
      </c>
      <c r="I16" s="74"/>
      <c r="J16" s="74"/>
      <c r="K16" s="75">
        <f>SUM(V16:BW16)</f>
        <v>8</v>
      </c>
      <c r="L16" s="76">
        <f>K16/L$1*100</f>
        <v>13.333333333333334</v>
      </c>
      <c r="M16" s="77">
        <f>(H16+I16+J16)/3</f>
        <v>1.6666666666666667</v>
      </c>
      <c r="N16" s="77">
        <f>M16*10</f>
        <v>16.666666666666668</v>
      </c>
      <c r="O16" s="78"/>
      <c r="P16" s="78"/>
      <c r="Q16" s="79" t="str">
        <f>IF(L16&gt;25,"RF",IF(M16&gt;5.9,"A","EE"))</f>
        <v>EE</v>
      </c>
      <c r="R16" s="80"/>
      <c r="S16" s="79" t="str">
        <f>IF(Q16="A","A",IF(Q16="RF",Q16,IF(Q16="EE",IF(R16="",Q16,IF(R16&gt;5.9,"A","RNEE")))))</f>
        <v>EE</v>
      </c>
      <c r="T16" s="109">
        <f>IF(R16="",M16,R16)</f>
        <v>1.6666666666666667</v>
      </c>
      <c r="U16"/>
      <c r="V16" s="82"/>
      <c r="W16" s="82">
        <v>2</v>
      </c>
      <c r="X16" s="82"/>
      <c r="Y16" s="82"/>
      <c r="Z16" s="82"/>
      <c r="AA16" s="82"/>
      <c r="AB16" s="82"/>
      <c r="AC16" s="82"/>
      <c r="AD16" s="82"/>
      <c r="AE16" s="82"/>
      <c r="AF16" s="83"/>
      <c r="AG16" s="82"/>
      <c r="AH16" s="82"/>
      <c r="AI16" s="82">
        <v>2</v>
      </c>
      <c r="AJ16" s="82">
        <v>2</v>
      </c>
      <c r="AK16" s="82"/>
      <c r="AL16" s="82"/>
      <c r="AM16" s="82"/>
      <c r="AN16" s="82"/>
      <c r="AO16" s="82">
        <v>2</v>
      </c>
      <c r="AP16" s="82"/>
      <c r="AQ16" s="82"/>
      <c r="AR16" s="83"/>
      <c r="AS16" s="82"/>
      <c r="AT16" s="82"/>
      <c r="AU16" s="82"/>
      <c r="AV16" s="82"/>
      <c r="AW16" s="82"/>
      <c r="AX16" s="83"/>
      <c r="AY16" s="82"/>
      <c r="AZ16" s="82"/>
      <c r="BA16" s="82"/>
      <c r="BB16" s="82"/>
      <c r="BC16" s="82"/>
      <c r="BD16" s="84"/>
      <c r="BE16" s="82"/>
      <c r="BF16" s="82"/>
      <c r="BG16" s="82"/>
      <c r="BH16" s="82"/>
      <c r="BI16" s="82"/>
      <c r="BJ16" s="82"/>
      <c r="BK16" s="82"/>
      <c r="BL16" s="82"/>
      <c r="BM16" s="83"/>
      <c r="BN16" s="82"/>
      <c r="BO16" s="82"/>
      <c r="BP16" s="82"/>
      <c r="BQ16" s="82"/>
      <c r="BR16" s="82"/>
      <c r="BS16" s="82"/>
      <c r="BT16" s="82"/>
      <c r="BU16" s="82"/>
      <c r="BV16" s="84"/>
      <c r="BW16" s="84"/>
      <c r="BX16" s="85"/>
    </row>
    <row r="17" spans="1:76" s="86" customFormat="1" ht="16.5" customHeight="1">
      <c r="A17"/>
      <c r="B17" s="87">
        <v>14</v>
      </c>
      <c r="C17" s="88" t="s">
        <v>105</v>
      </c>
      <c r="D17" s="89" t="s">
        <v>106</v>
      </c>
      <c r="E17" s="89" t="s">
        <v>99</v>
      </c>
      <c r="F17" s="89"/>
      <c r="G17" s="89" t="s">
        <v>107</v>
      </c>
      <c r="H17" s="90">
        <v>6</v>
      </c>
      <c r="I17" s="90"/>
      <c r="J17" s="90"/>
      <c r="K17" s="91">
        <f>SUM(V17:BW17)</f>
        <v>12</v>
      </c>
      <c r="L17" s="92">
        <f>K17/L$1*100</f>
        <v>20</v>
      </c>
      <c r="M17" s="93">
        <f>(H17+I17+J17)/3</f>
        <v>2</v>
      </c>
      <c r="N17" s="93">
        <f>M17*10</f>
        <v>20</v>
      </c>
      <c r="O17" s="94"/>
      <c r="P17" s="94"/>
      <c r="Q17" s="95" t="str">
        <f>IF(L17&gt;25,"RF",IF(M17&gt;5.9,"A","EE"))</f>
        <v>EE</v>
      </c>
      <c r="R17" s="96"/>
      <c r="S17" s="95" t="str">
        <f>IF(Q17="A","A",IF(Q17="RF",Q17,IF(Q17="EE",IF(R17="",Q17,IF(R17&gt;5.9,"A","RNEE")))))</f>
        <v>EE</v>
      </c>
      <c r="T17" s="110">
        <f>IF(R17="",M17,R17)</f>
        <v>2</v>
      </c>
      <c r="U17"/>
      <c r="V17" s="82">
        <v>2</v>
      </c>
      <c r="W17" s="82">
        <v>2</v>
      </c>
      <c r="X17" s="82"/>
      <c r="Y17" s="82"/>
      <c r="Z17" s="82"/>
      <c r="AA17" s="82">
        <v>2</v>
      </c>
      <c r="AB17" s="82"/>
      <c r="AC17" s="82"/>
      <c r="AD17" s="82"/>
      <c r="AE17" s="82"/>
      <c r="AF17" s="83"/>
      <c r="AG17" s="82"/>
      <c r="AH17" s="82"/>
      <c r="AI17" s="82"/>
      <c r="AJ17" s="82"/>
      <c r="AK17" s="82">
        <v>2</v>
      </c>
      <c r="AL17" s="82"/>
      <c r="AM17" s="82">
        <v>2</v>
      </c>
      <c r="AN17" s="82"/>
      <c r="AO17" s="82">
        <v>2</v>
      </c>
      <c r="AP17" s="82"/>
      <c r="AQ17" s="82"/>
      <c r="AR17" s="83"/>
      <c r="AS17" s="82"/>
      <c r="AT17" s="82"/>
      <c r="AU17" s="82"/>
      <c r="AV17" s="82"/>
      <c r="AW17" s="82"/>
      <c r="AX17" s="83"/>
      <c r="AY17" s="82"/>
      <c r="AZ17" s="82"/>
      <c r="BA17" s="82"/>
      <c r="BB17" s="82"/>
      <c r="BC17" s="82"/>
      <c r="BD17" s="84"/>
      <c r="BE17" s="82"/>
      <c r="BF17" s="82"/>
      <c r="BG17" s="82"/>
      <c r="BH17" s="82"/>
      <c r="BI17" s="82"/>
      <c r="BJ17" s="82"/>
      <c r="BK17" s="82"/>
      <c r="BL17" s="82"/>
      <c r="BM17" s="83"/>
      <c r="BN17" s="82"/>
      <c r="BO17" s="82"/>
      <c r="BP17" s="82"/>
      <c r="BQ17" s="82"/>
      <c r="BR17" s="82"/>
      <c r="BS17" s="82"/>
      <c r="BT17" s="82"/>
      <c r="BU17" s="82"/>
      <c r="BV17" s="84"/>
      <c r="BW17" s="84"/>
      <c r="BX17" s="85"/>
    </row>
    <row r="18" spans="1:76" s="86" customFormat="1" ht="16.5" customHeight="1">
      <c r="A18"/>
      <c r="B18" s="71">
        <v>15</v>
      </c>
      <c r="C18" s="72" t="s">
        <v>108</v>
      </c>
      <c r="D18" s="73" t="s">
        <v>109</v>
      </c>
      <c r="E18" s="73" t="s">
        <v>67</v>
      </c>
      <c r="F18" s="73"/>
      <c r="G18" s="73" t="s">
        <v>110</v>
      </c>
      <c r="H18" s="74">
        <v>5.8</v>
      </c>
      <c r="I18" s="74"/>
      <c r="J18" s="74"/>
      <c r="K18" s="75">
        <f>SUM(V18:BW18)</f>
        <v>12</v>
      </c>
      <c r="L18" s="76">
        <f>K18/L$1*100</f>
        <v>20</v>
      </c>
      <c r="M18" s="77">
        <f>(H18+I18+J18)/3</f>
        <v>1.9333333333333333</v>
      </c>
      <c r="N18" s="77">
        <f>M18*10</f>
        <v>19.333333333333332</v>
      </c>
      <c r="O18" s="78"/>
      <c r="P18" s="78"/>
      <c r="Q18" s="79" t="str">
        <f>IF(L18&gt;25,"RF",IF(M18&gt;5.9,"A","EE"))</f>
        <v>EE</v>
      </c>
      <c r="R18" s="80"/>
      <c r="S18" s="79" t="str">
        <f>IF(Q18="A","A",IF(Q18="RF",Q18,IF(Q18="EE",IF(R18="",Q18,IF(R18&gt;5.9,"A","RNEE")))))</f>
        <v>EE</v>
      </c>
      <c r="T18" s="109">
        <f>IF(R18="",M18,R18)</f>
        <v>1.9333333333333333</v>
      </c>
      <c r="U18"/>
      <c r="V18" s="82"/>
      <c r="W18" s="82">
        <v>2</v>
      </c>
      <c r="X18" s="82"/>
      <c r="Y18" s="82"/>
      <c r="Z18" s="82">
        <v>2</v>
      </c>
      <c r="AA18" s="82"/>
      <c r="AB18" s="82"/>
      <c r="AC18" s="82"/>
      <c r="AD18" s="82"/>
      <c r="AE18" s="82"/>
      <c r="AF18" s="83"/>
      <c r="AG18" s="82"/>
      <c r="AH18" s="82"/>
      <c r="AI18" s="82">
        <v>2</v>
      </c>
      <c r="AJ18" s="82">
        <v>2</v>
      </c>
      <c r="AK18" s="82"/>
      <c r="AL18" s="82"/>
      <c r="AM18" s="82">
        <v>2</v>
      </c>
      <c r="AN18" s="82"/>
      <c r="AO18" s="82">
        <v>2</v>
      </c>
      <c r="AP18" s="82"/>
      <c r="AQ18" s="82"/>
      <c r="AR18" s="83"/>
      <c r="AS18" s="82"/>
      <c r="AT18" s="82"/>
      <c r="AU18" s="82"/>
      <c r="AV18" s="82"/>
      <c r="AW18" s="82"/>
      <c r="AX18" s="83"/>
      <c r="AY18" s="82"/>
      <c r="AZ18" s="82"/>
      <c r="BA18" s="82"/>
      <c r="BB18" s="82"/>
      <c r="BC18" s="82"/>
      <c r="BD18" s="84"/>
      <c r="BE18" s="82"/>
      <c r="BF18" s="82"/>
      <c r="BG18" s="82"/>
      <c r="BH18" s="82"/>
      <c r="BI18" s="82"/>
      <c r="BJ18" s="82"/>
      <c r="BK18" s="82"/>
      <c r="BL18" s="82"/>
      <c r="BM18" s="83"/>
      <c r="BN18" s="82"/>
      <c r="BO18" s="82"/>
      <c r="BP18" s="82"/>
      <c r="BQ18" s="82"/>
      <c r="BR18" s="82"/>
      <c r="BS18" s="82"/>
      <c r="BT18" s="82"/>
      <c r="BU18" s="82"/>
      <c r="BV18" s="84"/>
      <c r="BW18" s="84"/>
      <c r="BX18" s="85"/>
    </row>
    <row r="19" spans="1:76" s="86" customFormat="1" ht="16.5" customHeight="1">
      <c r="A19"/>
      <c r="B19" s="98">
        <v>16</v>
      </c>
      <c r="C19" s="99" t="s">
        <v>111</v>
      </c>
      <c r="D19" s="100" t="s">
        <v>112</v>
      </c>
      <c r="E19" s="100" t="s">
        <v>67</v>
      </c>
      <c r="F19" s="100"/>
      <c r="G19" s="100" t="s">
        <v>113</v>
      </c>
      <c r="H19" s="101"/>
      <c r="I19" s="101"/>
      <c r="J19" s="101"/>
      <c r="K19" s="102">
        <f>SUM(V19:BW19)</f>
        <v>22</v>
      </c>
      <c r="L19" s="103">
        <f>K19/L$1*100</f>
        <v>36.666666666666664</v>
      </c>
      <c r="M19" s="93">
        <f>(H19+I19+J19)/3</f>
        <v>0</v>
      </c>
      <c r="N19" s="104">
        <f>M19*10</f>
        <v>0</v>
      </c>
      <c r="O19" s="105"/>
      <c r="P19" s="105"/>
      <c r="Q19" s="106" t="str">
        <f>IF(L19&gt;25,"RF",IF(M19&gt;5.9,"A","EE"))</f>
        <v>RF</v>
      </c>
      <c r="R19" s="107"/>
      <c r="S19" s="106" t="str">
        <f>IF(Q19="A","A",IF(Q19="RF",Q19,IF(Q19="EE",IF(R19="",Q19,IF(R19&gt;5.9,"A","RNEE")))))</f>
        <v>RF</v>
      </c>
      <c r="T19" s="108">
        <f>IF(R19="",M19,R19)</f>
        <v>0</v>
      </c>
      <c r="U19"/>
      <c r="V19" s="82">
        <v>2</v>
      </c>
      <c r="W19" s="82">
        <v>2</v>
      </c>
      <c r="X19" s="82"/>
      <c r="Y19" s="82"/>
      <c r="Z19" s="82">
        <v>2</v>
      </c>
      <c r="AA19" s="82"/>
      <c r="AB19" s="82"/>
      <c r="AC19" s="82"/>
      <c r="AD19" s="82"/>
      <c r="AE19" s="82"/>
      <c r="AF19" s="83"/>
      <c r="AG19" s="82"/>
      <c r="AH19" s="82">
        <v>2</v>
      </c>
      <c r="AI19" s="82">
        <v>2</v>
      </c>
      <c r="AJ19" s="82">
        <v>2</v>
      </c>
      <c r="AK19" s="82">
        <v>2</v>
      </c>
      <c r="AL19" s="82">
        <v>2</v>
      </c>
      <c r="AM19" s="82">
        <v>2</v>
      </c>
      <c r="AN19" s="82">
        <v>2</v>
      </c>
      <c r="AO19" s="82">
        <v>2</v>
      </c>
      <c r="AP19" s="82"/>
      <c r="AQ19" s="82"/>
      <c r="AR19" s="83"/>
      <c r="AS19" s="82"/>
      <c r="AT19" s="82"/>
      <c r="AU19" s="82"/>
      <c r="AV19" s="82"/>
      <c r="AW19" s="82"/>
      <c r="AX19" s="83"/>
      <c r="AY19" s="82"/>
      <c r="AZ19" s="82"/>
      <c r="BA19" s="82"/>
      <c r="BB19" s="82"/>
      <c r="BC19" s="82"/>
      <c r="BD19" s="84"/>
      <c r="BE19" s="82"/>
      <c r="BF19" s="82"/>
      <c r="BG19" s="82"/>
      <c r="BH19" s="82"/>
      <c r="BI19" s="82"/>
      <c r="BJ19" s="82"/>
      <c r="BK19" s="82"/>
      <c r="BL19" s="82"/>
      <c r="BM19" s="83"/>
      <c r="BN19" s="82"/>
      <c r="BO19" s="82"/>
      <c r="BP19" s="82"/>
      <c r="BQ19" s="82"/>
      <c r="BR19" s="82"/>
      <c r="BS19" s="82"/>
      <c r="BT19" s="82"/>
      <c r="BU19" s="82"/>
      <c r="BV19" s="84"/>
      <c r="BW19" s="84"/>
      <c r="BX19" s="85"/>
    </row>
    <row r="20" spans="1:76" s="86" customFormat="1" ht="16.5" customHeight="1">
      <c r="A20"/>
      <c r="B20" s="71">
        <v>17</v>
      </c>
      <c r="C20" s="72" t="s">
        <v>114</v>
      </c>
      <c r="D20" s="73" t="s">
        <v>115</v>
      </c>
      <c r="E20" s="73" t="s">
        <v>116</v>
      </c>
      <c r="F20" s="73"/>
      <c r="G20" s="73" t="s">
        <v>117</v>
      </c>
      <c r="H20" s="74">
        <v>10</v>
      </c>
      <c r="I20" s="74"/>
      <c r="J20" s="74"/>
      <c r="K20" s="75">
        <f>SUM(V20:BW20)</f>
        <v>6</v>
      </c>
      <c r="L20" s="76">
        <f>K20/L$1*100</f>
        <v>10</v>
      </c>
      <c r="M20" s="77">
        <f>(H20+I20+J20)/3</f>
        <v>3.3333333333333335</v>
      </c>
      <c r="N20" s="77">
        <f>M20*10</f>
        <v>33.333333333333336</v>
      </c>
      <c r="O20" s="78"/>
      <c r="P20" s="78"/>
      <c r="Q20" s="79" t="str">
        <f>IF(L20&gt;25,"RF",IF(M20&gt;5.9,"A","EE"))</f>
        <v>EE</v>
      </c>
      <c r="R20" s="80"/>
      <c r="S20" s="79" t="str">
        <f>IF(Q20="A","A",IF(Q20="RF",Q20,IF(Q20="EE",IF(R20="",Q20,IF(R20&gt;5.9,"A","RNEE")))))</f>
        <v>EE</v>
      </c>
      <c r="T20" s="109">
        <f>IF(R20="",M20,R20)</f>
        <v>3.3333333333333335</v>
      </c>
      <c r="U20"/>
      <c r="V20" s="82"/>
      <c r="W20" s="82">
        <v>2</v>
      </c>
      <c r="X20" s="82"/>
      <c r="Y20" s="82"/>
      <c r="Z20" s="82"/>
      <c r="AA20" s="82"/>
      <c r="AB20" s="82"/>
      <c r="AC20" s="82"/>
      <c r="AD20" s="82"/>
      <c r="AE20" s="82"/>
      <c r="AF20" s="83"/>
      <c r="AG20" s="82"/>
      <c r="AH20" s="82"/>
      <c r="AI20" s="82">
        <v>2</v>
      </c>
      <c r="AJ20" s="82"/>
      <c r="AK20" s="82">
        <v>2</v>
      </c>
      <c r="AL20" s="82"/>
      <c r="AM20" s="82"/>
      <c r="AN20" s="82"/>
      <c r="AO20" s="82"/>
      <c r="AP20" s="82"/>
      <c r="AQ20" s="82"/>
      <c r="AR20" s="83"/>
      <c r="AS20" s="82"/>
      <c r="AT20" s="82"/>
      <c r="AU20" s="82"/>
      <c r="AV20" s="82"/>
      <c r="AW20" s="82"/>
      <c r="AX20" s="83"/>
      <c r="AY20" s="82"/>
      <c r="AZ20" s="82"/>
      <c r="BA20" s="82"/>
      <c r="BB20" s="82"/>
      <c r="BC20" s="82"/>
      <c r="BD20" s="84"/>
      <c r="BE20" s="82"/>
      <c r="BF20" s="82"/>
      <c r="BG20" s="82"/>
      <c r="BH20" s="82"/>
      <c r="BI20" s="82"/>
      <c r="BJ20" s="82"/>
      <c r="BK20" s="82"/>
      <c r="BL20" s="82"/>
      <c r="BM20" s="83"/>
      <c r="BN20" s="82"/>
      <c r="BO20" s="82"/>
      <c r="BP20" s="82"/>
      <c r="BQ20" s="82"/>
      <c r="BR20" s="82"/>
      <c r="BS20" s="82"/>
      <c r="BT20" s="82"/>
      <c r="BU20" s="82"/>
      <c r="BV20" s="84"/>
      <c r="BW20" s="84"/>
      <c r="BX20" s="85"/>
    </row>
    <row r="21" spans="1:76" s="86" customFormat="1" ht="16.5" customHeight="1">
      <c r="A21"/>
      <c r="B21" s="87">
        <v>18</v>
      </c>
      <c r="C21" s="88" t="s">
        <v>118</v>
      </c>
      <c r="D21" s="89" t="s">
        <v>119</v>
      </c>
      <c r="E21" s="89" t="s">
        <v>63</v>
      </c>
      <c r="F21" s="89"/>
      <c r="G21" s="89" t="s">
        <v>120</v>
      </c>
      <c r="H21" s="90">
        <v>2</v>
      </c>
      <c r="I21" s="90"/>
      <c r="J21" s="90"/>
      <c r="K21" s="91">
        <f>SUM(V21:BW21)</f>
        <v>8</v>
      </c>
      <c r="L21" s="92">
        <f>K21/L$1*100</f>
        <v>13.333333333333334</v>
      </c>
      <c r="M21" s="93">
        <f>(H21+I21+J21)/3</f>
        <v>0.6666666666666666</v>
      </c>
      <c r="N21" s="93">
        <f>M21*10</f>
        <v>6.666666666666666</v>
      </c>
      <c r="O21" s="94"/>
      <c r="P21" s="94"/>
      <c r="Q21" s="95" t="str">
        <f>IF(L21&gt;25,"RF",IF(M21&gt;5.9,"A","EE"))</f>
        <v>EE</v>
      </c>
      <c r="R21" s="96"/>
      <c r="S21" s="95" t="str">
        <f>IF(Q21="A","A",IF(Q21="RF",Q21,IF(Q21="EE",IF(R21="",Q21,IF(R21&gt;5.9,"A","RNEE")))))</f>
        <v>EE</v>
      </c>
      <c r="T21" s="110">
        <f>IF(R21="",M21,R21)</f>
        <v>0.6666666666666666</v>
      </c>
      <c r="U21"/>
      <c r="V21" s="82"/>
      <c r="W21" s="82">
        <v>2</v>
      </c>
      <c r="X21" s="82"/>
      <c r="Y21" s="82"/>
      <c r="Z21" s="82"/>
      <c r="AA21" s="82"/>
      <c r="AB21" s="82"/>
      <c r="AC21" s="82"/>
      <c r="AD21" s="82"/>
      <c r="AE21" s="82"/>
      <c r="AF21" s="83"/>
      <c r="AG21" s="82"/>
      <c r="AH21" s="82">
        <v>2</v>
      </c>
      <c r="AI21" s="82"/>
      <c r="AJ21" s="82"/>
      <c r="AK21" s="82">
        <v>2</v>
      </c>
      <c r="AL21" s="82"/>
      <c r="AM21" s="82"/>
      <c r="AN21" s="82">
        <v>2</v>
      </c>
      <c r="AO21" s="82"/>
      <c r="AP21" s="82"/>
      <c r="AQ21" s="82"/>
      <c r="AR21" s="83"/>
      <c r="AS21" s="82"/>
      <c r="AT21" s="82"/>
      <c r="AU21" s="82"/>
      <c r="AV21" s="82"/>
      <c r="AW21" s="82"/>
      <c r="AX21" s="83"/>
      <c r="AY21" s="82"/>
      <c r="AZ21" s="82"/>
      <c r="BA21" s="82"/>
      <c r="BB21" s="82"/>
      <c r="BC21" s="82"/>
      <c r="BD21" s="84"/>
      <c r="BE21" s="82"/>
      <c r="BF21" s="82"/>
      <c r="BG21" s="82"/>
      <c r="BH21" s="82"/>
      <c r="BI21" s="82"/>
      <c r="BJ21" s="82"/>
      <c r="BK21" s="82"/>
      <c r="BL21" s="82"/>
      <c r="BM21" s="83"/>
      <c r="BN21" s="82"/>
      <c r="BO21" s="82"/>
      <c r="BP21" s="82"/>
      <c r="BQ21" s="82"/>
      <c r="BR21" s="82"/>
      <c r="BS21" s="82"/>
      <c r="BT21" s="82"/>
      <c r="BU21" s="82"/>
      <c r="BV21" s="84"/>
      <c r="BW21" s="84"/>
      <c r="BX21" s="85"/>
    </row>
    <row r="22" spans="1:76" s="86" customFormat="1" ht="16.5" customHeight="1">
      <c r="A22"/>
      <c r="B22" s="71">
        <v>19</v>
      </c>
      <c r="C22" s="72" t="s">
        <v>121</v>
      </c>
      <c r="D22" s="73" t="s">
        <v>122</v>
      </c>
      <c r="E22" s="73" t="s">
        <v>67</v>
      </c>
      <c r="F22" s="73"/>
      <c r="G22" s="73" t="s">
        <v>123</v>
      </c>
      <c r="H22" s="74"/>
      <c r="I22" s="74"/>
      <c r="J22" s="74"/>
      <c r="K22" s="75">
        <f>SUM(V22:BW22)</f>
        <v>12</v>
      </c>
      <c r="L22" s="76">
        <f>K22/L$1*100</f>
        <v>20</v>
      </c>
      <c r="M22" s="77">
        <f>(H22+I22+J22)/3</f>
        <v>0</v>
      </c>
      <c r="N22" s="77">
        <f>M22*10</f>
        <v>0</v>
      </c>
      <c r="O22" s="78"/>
      <c r="P22" s="78"/>
      <c r="Q22" s="79" t="str">
        <f>IF(L22&gt;25,"RF",IF(M22&gt;5.9,"A","EE"))</f>
        <v>EE</v>
      </c>
      <c r="R22" s="80"/>
      <c r="S22" s="79" t="str">
        <f>IF(Q22="A","A",IF(Q22="RF",Q22,IF(Q22="EE",IF(R22="",Q22,IF(R22&gt;5.9,"A","RNEE")))))</f>
        <v>EE</v>
      </c>
      <c r="T22" s="109">
        <f>IF(R22="",M22,R22)</f>
        <v>0</v>
      </c>
      <c r="U22"/>
      <c r="V22" s="82">
        <v>2</v>
      </c>
      <c r="W22" s="82">
        <v>2</v>
      </c>
      <c r="X22" s="82"/>
      <c r="Y22" s="82"/>
      <c r="Z22" s="82"/>
      <c r="AA22" s="82"/>
      <c r="AB22" s="82"/>
      <c r="AC22" s="82"/>
      <c r="AD22" s="82"/>
      <c r="AE22" s="82"/>
      <c r="AF22" s="83"/>
      <c r="AG22" s="82"/>
      <c r="AH22" s="82">
        <v>2</v>
      </c>
      <c r="AI22" s="82">
        <v>2</v>
      </c>
      <c r="AJ22" s="82"/>
      <c r="AK22" s="82">
        <v>2</v>
      </c>
      <c r="AL22" s="82"/>
      <c r="AM22" s="82">
        <v>2</v>
      </c>
      <c r="AN22" s="82"/>
      <c r="AO22" s="82"/>
      <c r="AP22" s="82"/>
      <c r="AQ22" s="82"/>
      <c r="AR22" s="83"/>
      <c r="AS22" s="82"/>
      <c r="AT22" s="82"/>
      <c r="AU22" s="82"/>
      <c r="AV22" s="82"/>
      <c r="AW22" s="82"/>
      <c r="AX22" s="83"/>
      <c r="AY22" s="82"/>
      <c r="AZ22" s="82"/>
      <c r="BA22" s="82"/>
      <c r="BB22" s="82"/>
      <c r="BC22" s="82"/>
      <c r="BD22" s="84"/>
      <c r="BE22" s="82"/>
      <c r="BF22" s="82"/>
      <c r="BG22" s="82"/>
      <c r="BH22" s="82"/>
      <c r="BI22" s="82"/>
      <c r="BJ22" s="82"/>
      <c r="BK22" s="82"/>
      <c r="BL22" s="82"/>
      <c r="BM22" s="83"/>
      <c r="BN22" s="82"/>
      <c r="BO22" s="82"/>
      <c r="BP22" s="82"/>
      <c r="BQ22" s="82"/>
      <c r="BR22" s="82"/>
      <c r="BS22" s="82"/>
      <c r="BT22" s="82"/>
      <c r="BU22" s="82"/>
      <c r="BV22" s="84"/>
      <c r="BW22" s="84"/>
      <c r="BX22" s="85"/>
    </row>
    <row r="23" spans="1:76" s="86" customFormat="1" ht="16.5" customHeight="1">
      <c r="A23"/>
      <c r="B23" s="98">
        <v>20</v>
      </c>
      <c r="C23" s="99" t="s">
        <v>124</v>
      </c>
      <c r="D23" s="100" t="s">
        <v>125</v>
      </c>
      <c r="E23" s="100" t="s">
        <v>126</v>
      </c>
      <c r="F23" s="100"/>
      <c r="G23" s="100" t="s">
        <v>127</v>
      </c>
      <c r="H23" s="101"/>
      <c r="I23" s="101"/>
      <c r="J23" s="101"/>
      <c r="K23" s="102">
        <f>SUM(V23:BW23)</f>
        <v>16</v>
      </c>
      <c r="L23" s="103">
        <f>K23/L$1*100</f>
        <v>26.666666666666668</v>
      </c>
      <c r="M23" s="93">
        <f>(H23+I23+J23)/3</f>
        <v>0</v>
      </c>
      <c r="N23" s="104">
        <f>M23*10</f>
        <v>0</v>
      </c>
      <c r="O23" s="105"/>
      <c r="P23" s="105"/>
      <c r="Q23" s="106" t="str">
        <f>IF(L23&gt;25,"RF",IF(M23&gt;5.9,"A","EE"))</f>
        <v>RF</v>
      </c>
      <c r="R23" s="107"/>
      <c r="S23" s="106" t="str">
        <f>IF(Q23="A","A",IF(Q23="RF",Q23,IF(Q23="EE",IF(R23="",Q23,IF(R23&gt;5.9,"A","RNEE")))))</f>
        <v>RF</v>
      </c>
      <c r="T23" s="108">
        <f>IF(R23="",M23,R23)</f>
        <v>0</v>
      </c>
      <c r="U23"/>
      <c r="V23" s="82">
        <v>2</v>
      </c>
      <c r="W23" s="82">
        <v>2</v>
      </c>
      <c r="X23" s="82">
        <v>2</v>
      </c>
      <c r="Y23" s="82"/>
      <c r="Z23" s="82">
        <v>2</v>
      </c>
      <c r="AA23" s="82">
        <v>2</v>
      </c>
      <c r="AB23" s="82">
        <v>2</v>
      </c>
      <c r="AC23" s="82"/>
      <c r="AD23" s="82"/>
      <c r="AE23" s="82"/>
      <c r="AF23" s="83"/>
      <c r="AG23" s="82"/>
      <c r="AH23" s="82"/>
      <c r="AI23" s="82"/>
      <c r="AJ23" s="82"/>
      <c r="AK23" s="82"/>
      <c r="AL23" s="82"/>
      <c r="AM23" s="82">
        <v>2</v>
      </c>
      <c r="AN23" s="82"/>
      <c r="AO23" s="82">
        <v>2</v>
      </c>
      <c r="AP23" s="82"/>
      <c r="AQ23" s="82"/>
      <c r="AR23" s="83"/>
      <c r="AS23" s="82"/>
      <c r="AT23" s="82"/>
      <c r="AU23" s="82"/>
      <c r="AV23" s="82"/>
      <c r="AW23" s="82"/>
      <c r="AX23" s="83"/>
      <c r="AY23" s="82"/>
      <c r="AZ23" s="82"/>
      <c r="BA23" s="82"/>
      <c r="BB23" s="82"/>
      <c r="BC23" s="82"/>
      <c r="BD23" s="84"/>
      <c r="BE23" s="82"/>
      <c r="BF23" s="82"/>
      <c r="BG23" s="82"/>
      <c r="BH23" s="82"/>
      <c r="BI23" s="82"/>
      <c r="BJ23" s="82"/>
      <c r="BK23" s="82"/>
      <c r="BL23" s="82"/>
      <c r="BM23" s="83"/>
      <c r="BN23" s="82"/>
      <c r="BO23" s="82"/>
      <c r="BP23" s="82"/>
      <c r="BQ23" s="82"/>
      <c r="BR23" s="82"/>
      <c r="BS23" s="82"/>
      <c r="BT23" s="82"/>
      <c r="BU23" s="82"/>
      <c r="BV23" s="84"/>
      <c r="BW23" s="84"/>
      <c r="BX23" s="85"/>
    </row>
    <row r="24" spans="1:76" s="86" customFormat="1" ht="16.5" customHeight="1">
      <c r="A24"/>
      <c r="B24" s="71">
        <v>21</v>
      </c>
      <c r="C24" s="72"/>
      <c r="D24" s="73"/>
      <c r="E24" s="73"/>
      <c r="F24" s="73"/>
      <c r="G24" s="73"/>
      <c r="H24" s="74"/>
      <c r="I24" s="74"/>
      <c r="J24" s="74"/>
      <c r="K24" s="75"/>
      <c r="L24" s="76"/>
      <c r="M24" s="77"/>
      <c r="N24" s="77"/>
      <c r="O24" s="78"/>
      <c r="P24" s="78"/>
      <c r="Q24" s="79"/>
      <c r="R24" s="80"/>
      <c r="S24" s="79"/>
      <c r="T24" s="109"/>
      <c r="U24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3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3"/>
      <c r="AS24" s="82"/>
      <c r="AT24" s="82"/>
      <c r="AU24" s="82"/>
      <c r="AV24" s="82"/>
      <c r="AW24" s="82"/>
      <c r="AX24" s="83"/>
      <c r="AY24" s="82"/>
      <c r="AZ24" s="82"/>
      <c r="BA24" s="82"/>
      <c r="BB24" s="82"/>
      <c r="BC24" s="82"/>
      <c r="BD24" s="84"/>
      <c r="BE24" s="82"/>
      <c r="BF24" s="82"/>
      <c r="BG24" s="82"/>
      <c r="BH24" s="82"/>
      <c r="BI24" s="82"/>
      <c r="BJ24" s="82"/>
      <c r="BK24" s="82"/>
      <c r="BL24" s="82"/>
      <c r="BM24" s="83"/>
      <c r="BN24" s="82"/>
      <c r="BO24" s="82"/>
      <c r="BP24" s="82"/>
      <c r="BQ24" s="82"/>
      <c r="BR24" s="82"/>
      <c r="BS24" s="82"/>
      <c r="BT24" s="82"/>
      <c r="BU24" s="82"/>
      <c r="BV24" s="84"/>
      <c r="BW24" s="84"/>
      <c r="BX24" s="85"/>
    </row>
    <row r="25" spans="1:76" s="86" customFormat="1" ht="16.5" customHeight="1">
      <c r="A25"/>
      <c r="B25" s="98">
        <v>22</v>
      </c>
      <c r="C25" s="88"/>
      <c r="D25" s="89"/>
      <c r="E25" s="89"/>
      <c r="F25" s="89"/>
      <c r="G25" s="89"/>
      <c r="H25" s="90"/>
      <c r="I25" s="90"/>
      <c r="J25" s="90"/>
      <c r="K25" s="91"/>
      <c r="L25" s="92"/>
      <c r="M25" s="93"/>
      <c r="N25" s="93"/>
      <c r="O25" s="94"/>
      <c r="P25" s="94"/>
      <c r="Q25" s="95"/>
      <c r="R25" s="96"/>
      <c r="S25" s="95"/>
      <c r="T25" s="110"/>
      <c r="U25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3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3"/>
      <c r="AS25" s="82"/>
      <c r="AT25" s="82"/>
      <c r="AU25" s="82"/>
      <c r="AV25" s="82"/>
      <c r="AW25" s="82"/>
      <c r="AX25" s="83"/>
      <c r="AY25" s="82"/>
      <c r="AZ25" s="82"/>
      <c r="BA25" s="82"/>
      <c r="BB25" s="82"/>
      <c r="BC25" s="82"/>
      <c r="BD25" s="84"/>
      <c r="BE25" s="82"/>
      <c r="BF25" s="82"/>
      <c r="BG25" s="82"/>
      <c r="BH25" s="82"/>
      <c r="BI25" s="82"/>
      <c r="BJ25" s="82"/>
      <c r="BK25" s="82"/>
      <c r="BL25" s="82"/>
      <c r="BM25" s="83"/>
      <c r="BN25" s="82"/>
      <c r="BO25" s="82"/>
      <c r="BP25" s="82"/>
      <c r="BQ25" s="82"/>
      <c r="BR25" s="82"/>
      <c r="BS25" s="82"/>
      <c r="BT25" s="82"/>
      <c r="BU25" s="82"/>
      <c r="BV25" s="84"/>
      <c r="BW25" s="84"/>
      <c r="BX25" s="85"/>
    </row>
    <row r="26" spans="1:76" s="86" customFormat="1" ht="16.5" customHeight="1">
      <c r="A26"/>
      <c r="B26" s="71">
        <v>23</v>
      </c>
      <c r="C26" s="72"/>
      <c r="D26" s="73"/>
      <c r="E26" s="73"/>
      <c r="F26" s="73"/>
      <c r="G26" s="73"/>
      <c r="H26" s="74"/>
      <c r="I26" s="74"/>
      <c r="J26" s="74"/>
      <c r="K26" s="75"/>
      <c r="L26" s="76"/>
      <c r="M26" s="77"/>
      <c r="N26" s="77"/>
      <c r="O26" s="78"/>
      <c r="P26" s="78"/>
      <c r="Q26" s="79"/>
      <c r="R26" s="80"/>
      <c r="S26" s="79"/>
      <c r="T26" s="109"/>
      <c r="U26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3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3"/>
      <c r="AS26" s="82"/>
      <c r="AT26" s="82"/>
      <c r="AU26" s="82"/>
      <c r="AV26" s="82"/>
      <c r="AW26" s="82"/>
      <c r="AX26" s="83"/>
      <c r="AY26" s="82"/>
      <c r="AZ26" s="82"/>
      <c r="BA26" s="82"/>
      <c r="BB26" s="82"/>
      <c r="BC26" s="82"/>
      <c r="BD26" s="84"/>
      <c r="BE26" s="82"/>
      <c r="BF26" s="82"/>
      <c r="BG26" s="82"/>
      <c r="BH26" s="82"/>
      <c r="BI26" s="82"/>
      <c r="BJ26" s="82"/>
      <c r="BK26" s="82"/>
      <c r="BL26" s="82"/>
      <c r="BM26" s="83"/>
      <c r="BN26" s="82"/>
      <c r="BO26" s="82"/>
      <c r="BP26" s="82"/>
      <c r="BQ26" s="82"/>
      <c r="BR26" s="82"/>
      <c r="BS26" s="82"/>
      <c r="BT26" s="82"/>
      <c r="BU26" s="82"/>
      <c r="BV26" s="84"/>
      <c r="BW26" s="84"/>
      <c r="BX26" s="85"/>
    </row>
    <row r="27" spans="1:76" s="86" customFormat="1" ht="16.5" customHeight="1">
      <c r="A27"/>
      <c r="B27" s="98">
        <v>24</v>
      </c>
      <c r="C27" s="88"/>
      <c r="D27" s="89"/>
      <c r="E27" s="89"/>
      <c r="F27" s="89"/>
      <c r="G27" s="89"/>
      <c r="H27" s="90"/>
      <c r="I27" s="90"/>
      <c r="J27" s="90"/>
      <c r="K27" s="91"/>
      <c r="L27" s="92"/>
      <c r="M27" s="93"/>
      <c r="N27" s="93"/>
      <c r="O27" s="94"/>
      <c r="P27" s="94"/>
      <c r="Q27" s="95"/>
      <c r="R27" s="96"/>
      <c r="S27" s="95"/>
      <c r="T27" s="110"/>
      <c r="U27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3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3"/>
      <c r="AS27" s="82"/>
      <c r="AT27" s="82"/>
      <c r="AU27" s="82"/>
      <c r="AV27" s="82"/>
      <c r="AW27" s="82"/>
      <c r="AX27" s="83"/>
      <c r="AY27" s="82"/>
      <c r="AZ27" s="82"/>
      <c r="BA27" s="82"/>
      <c r="BB27" s="82"/>
      <c r="BC27" s="82"/>
      <c r="BD27" s="84"/>
      <c r="BE27" s="82"/>
      <c r="BF27" s="82"/>
      <c r="BG27" s="82"/>
      <c r="BH27" s="82"/>
      <c r="BI27" s="82"/>
      <c r="BJ27" s="82"/>
      <c r="BK27" s="82"/>
      <c r="BL27" s="82"/>
      <c r="BM27" s="83"/>
      <c r="BN27" s="82"/>
      <c r="BO27" s="82"/>
      <c r="BP27" s="82"/>
      <c r="BQ27" s="82"/>
      <c r="BR27" s="82"/>
      <c r="BS27" s="82"/>
      <c r="BT27" s="82"/>
      <c r="BU27" s="82"/>
      <c r="BV27" s="84"/>
      <c r="BW27" s="84"/>
      <c r="BX27" s="85"/>
    </row>
    <row r="28" spans="1:76" s="86" customFormat="1" ht="16.5" customHeight="1">
      <c r="A28"/>
      <c r="B28" s="71">
        <v>25</v>
      </c>
      <c r="C28" s="72"/>
      <c r="D28" s="73"/>
      <c r="E28" s="73"/>
      <c r="F28" s="73"/>
      <c r="G28" s="73"/>
      <c r="H28" s="74"/>
      <c r="I28" s="74"/>
      <c r="J28" s="74"/>
      <c r="K28" s="75"/>
      <c r="L28" s="76"/>
      <c r="M28" s="77"/>
      <c r="N28" s="77"/>
      <c r="O28" s="78"/>
      <c r="P28" s="78"/>
      <c r="Q28" s="79"/>
      <c r="R28" s="80"/>
      <c r="S28" s="79"/>
      <c r="T28" s="109"/>
      <c r="U28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3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3"/>
      <c r="AS28" s="82"/>
      <c r="AT28" s="82"/>
      <c r="AU28" s="82"/>
      <c r="AV28" s="82"/>
      <c r="AW28" s="82"/>
      <c r="AX28" s="83"/>
      <c r="AY28" s="82"/>
      <c r="AZ28" s="82"/>
      <c r="BA28" s="82"/>
      <c r="BB28" s="82"/>
      <c r="BC28" s="82"/>
      <c r="BD28" s="84"/>
      <c r="BE28" s="82"/>
      <c r="BF28" s="82"/>
      <c r="BG28" s="82"/>
      <c r="BH28" s="82"/>
      <c r="BI28" s="82"/>
      <c r="BJ28" s="82"/>
      <c r="BK28" s="82"/>
      <c r="BL28" s="82"/>
      <c r="BM28" s="83"/>
      <c r="BN28" s="82"/>
      <c r="BO28" s="82"/>
      <c r="BP28" s="82"/>
      <c r="BQ28" s="82"/>
      <c r="BR28" s="82"/>
      <c r="BS28" s="82"/>
      <c r="BT28" s="82"/>
      <c r="BU28" s="82"/>
      <c r="BV28" s="84"/>
      <c r="BW28" s="84"/>
      <c r="BX28" s="85"/>
    </row>
    <row r="29" spans="1:76" s="86" customFormat="1" ht="16.5" customHeight="1">
      <c r="A29"/>
      <c r="B29" s="98">
        <v>26</v>
      </c>
      <c r="C29" s="88"/>
      <c r="D29" s="89"/>
      <c r="E29" s="89"/>
      <c r="F29" s="89"/>
      <c r="G29" s="89"/>
      <c r="H29" s="90"/>
      <c r="I29" s="90"/>
      <c r="J29" s="90"/>
      <c r="K29" s="91"/>
      <c r="L29" s="92"/>
      <c r="M29" s="93"/>
      <c r="N29" s="93"/>
      <c r="O29" s="94"/>
      <c r="P29" s="94"/>
      <c r="Q29" s="95"/>
      <c r="R29" s="96"/>
      <c r="S29" s="95"/>
      <c r="T29" s="110"/>
      <c r="U29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3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3"/>
      <c r="AS29" s="82"/>
      <c r="AT29" s="82"/>
      <c r="AU29" s="82"/>
      <c r="AV29" s="82"/>
      <c r="AW29" s="82"/>
      <c r="AX29" s="83"/>
      <c r="AY29" s="82"/>
      <c r="AZ29" s="82"/>
      <c r="BA29" s="82"/>
      <c r="BB29" s="82"/>
      <c r="BC29" s="82"/>
      <c r="BD29" s="84"/>
      <c r="BE29" s="82"/>
      <c r="BF29" s="82"/>
      <c r="BG29" s="82"/>
      <c r="BH29" s="82"/>
      <c r="BI29" s="82"/>
      <c r="BJ29" s="82"/>
      <c r="BK29" s="82"/>
      <c r="BL29" s="82"/>
      <c r="BM29" s="83"/>
      <c r="BN29" s="82"/>
      <c r="BO29" s="82"/>
      <c r="BP29" s="82"/>
      <c r="BQ29" s="82"/>
      <c r="BR29" s="82"/>
      <c r="BS29" s="82"/>
      <c r="BT29" s="82"/>
      <c r="BU29" s="82"/>
      <c r="BV29" s="84"/>
      <c r="BW29" s="84"/>
      <c r="BX29" s="85"/>
    </row>
    <row r="30" spans="1:76" s="86" customFormat="1" ht="16.5" customHeight="1">
      <c r="A30"/>
      <c r="B30" s="71">
        <v>27</v>
      </c>
      <c r="C30" s="72"/>
      <c r="D30" s="73"/>
      <c r="E30" s="73"/>
      <c r="F30" s="73"/>
      <c r="G30" s="73"/>
      <c r="H30" s="74"/>
      <c r="I30" s="74"/>
      <c r="J30" s="74"/>
      <c r="K30" s="75"/>
      <c r="L30" s="76"/>
      <c r="M30" s="77"/>
      <c r="N30" s="77"/>
      <c r="O30" s="78"/>
      <c r="P30" s="78"/>
      <c r="Q30" s="79"/>
      <c r="R30" s="80"/>
      <c r="S30" s="79"/>
      <c r="T30" s="109"/>
      <c r="U30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3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3"/>
      <c r="AS30" s="82"/>
      <c r="AT30" s="82"/>
      <c r="AU30" s="82"/>
      <c r="AV30" s="82"/>
      <c r="AW30" s="82"/>
      <c r="AX30" s="83"/>
      <c r="AY30" s="82"/>
      <c r="AZ30" s="82"/>
      <c r="BA30" s="82"/>
      <c r="BB30" s="82"/>
      <c r="BC30" s="82"/>
      <c r="BD30" s="84"/>
      <c r="BE30" s="82"/>
      <c r="BF30" s="82"/>
      <c r="BG30" s="82"/>
      <c r="BH30" s="82"/>
      <c r="BI30" s="82"/>
      <c r="BJ30" s="82"/>
      <c r="BK30" s="82"/>
      <c r="BL30" s="82"/>
      <c r="BM30" s="83"/>
      <c r="BN30" s="82"/>
      <c r="BO30" s="82"/>
      <c r="BP30" s="82"/>
      <c r="BQ30" s="82"/>
      <c r="BR30" s="82"/>
      <c r="BS30" s="82"/>
      <c r="BT30" s="82"/>
      <c r="BU30" s="82"/>
      <c r="BV30" s="84"/>
      <c r="BW30" s="84"/>
      <c r="BX30" s="85"/>
    </row>
    <row r="31" spans="1:76" s="86" customFormat="1" ht="16.5" customHeight="1">
      <c r="A31"/>
      <c r="B31" s="98">
        <v>28</v>
      </c>
      <c r="C31" s="88"/>
      <c r="D31" s="89"/>
      <c r="E31" s="89"/>
      <c r="F31" s="89"/>
      <c r="G31" s="89"/>
      <c r="H31" s="90"/>
      <c r="I31" s="90"/>
      <c r="J31" s="90"/>
      <c r="K31" s="91"/>
      <c r="L31" s="92"/>
      <c r="M31" s="93"/>
      <c r="N31" s="93"/>
      <c r="O31" s="94"/>
      <c r="P31" s="94"/>
      <c r="Q31" s="95"/>
      <c r="R31" s="96"/>
      <c r="S31" s="95"/>
      <c r="T31" s="110"/>
      <c r="U31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3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3"/>
      <c r="AS31" s="82"/>
      <c r="AT31" s="82"/>
      <c r="AU31" s="82"/>
      <c r="AV31" s="82"/>
      <c r="AW31" s="82"/>
      <c r="AX31" s="83"/>
      <c r="AY31" s="82"/>
      <c r="AZ31" s="82"/>
      <c r="BA31" s="82"/>
      <c r="BB31" s="82"/>
      <c r="BC31" s="82"/>
      <c r="BD31" s="84"/>
      <c r="BE31" s="82"/>
      <c r="BF31" s="82"/>
      <c r="BG31" s="82"/>
      <c r="BH31" s="82"/>
      <c r="BI31" s="82"/>
      <c r="BJ31" s="82"/>
      <c r="BK31" s="82"/>
      <c r="BL31" s="82"/>
      <c r="BM31" s="83"/>
      <c r="BN31" s="82"/>
      <c r="BO31" s="82"/>
      <c r="BP31" s="82"/>
      <c r="BQ31" s="82"/>
      <c r="BR31" s="82"/>
      <c r="BS31" s="82"/>
      <c r="BT31" s="82"/>
      <c r="BU31" s="82"/>
      <c r="BV31" s="84"/>
      <c r="BW31" s="84"/>
      <c r="BX31" s="85"/>
    </row>
    <row r="32" spans="1:76" s="86" customFormat="1" ht="16.5" customHeight="1">
      <c r="A32"/>
      <c r="B32" s="71">
        <v>29</v>
      </c>
      <c r="C32" s="72"/>
      <c r="D32" s="73"/>
      <c r="E32" s="73"/>
      <c r="F32" s="73"/>
      <c r="G32" s="73"/>
      <c r="H32" s="74"/>
      <c r="I32" s="74"/>
      <c r="J32" s="74"/>
      <c r="K32" s="75"/>
      <c r="L32" s="76"/>
      <c r="M32" s="77"/>
      <c r="N32" s="77"/>
      <c r="O32" s="78"/>
      <c r="P32" s="78"/>
      <c r="Q32" s="79"/>
      <c r="R32" s="80"/>
      <c r="S32" s="79"/>
      <c r="T32" s="109"/>
      <c r="U3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3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3"/>
      <c r="AS32" s="82"/>
      <c r="AT32" s="82"/>
      <c r="AU32" s="82"/>
      <c r="AV32" s="82"/>
      <c r="AW32" s="82"/>
      <c r="AX32" s="83"/>
      <c r="AY32" s="82"/>
      <c r="AZ32" s="82"/>
      <c r="BA32" s="82"/>
      <c r="BB32" s="82"/>
      <c r="BC32" s="82"/>
      <c r="BD32" s="84"/>
      <c r="BE32" s="82"/>
      <c r="BF32" s="82"/>
      <c r="BG32" s="82"/>
      <c r="BH32" s="82"/>
      <c r="BI32" s="82"/>
      <c r="BJ32" s="82"/>
      <c r="BK32" s="82"/>
      <c r="BL32" s="82"/>
      <c r="BM32" s="83"/>
      <c r="BN32" s="82"/>
      <c r="BO32" s="82"/>
      <c r="BP32" s="82"/>
      <c r="BQ32" s="82"/>
      <c r="BR32" s="82"/>
      <c r="BS32" s="82"/>
      <c r="BT32" s="82"/>
      <c r="BU32" s="82"/>
      <c r="BV32" s="84"/>
      <c r="BW32" s="84"/>
      <c r="BX32" s="85"/>
    </row>
    <row r="33" spans="1:76" s="86" customFormat="1" ht="16.5" customHeight="1">
      <c r="A33"/>
      <c r="B33" s="98">
        <v>30</v>
      </c>
      <c r="C33" s="88"/>
      <c r="D33" s="89"/>
      <c r="E33" s="89"/>
      <c r="F33" s="89"/>
      <c r="G33" s="89"/>
      <c r="H33" s="90"/>
      <c r="I33" s="90"/>
      <c r="J33" s="90"/>
      <c r="K33" s="91"/>
      <c r="L33" s="92"/>
      <c r="M33" s="93"/>
      <c r="N33" s="93"/>
      <c r="O33" s="94"/>
      <c r="P33" s="94"/>
      <c r="Q33" s="95"/>
      <c r="R33" s="96"/>
      <c r="S33" s="95"/>
      <c r="T33" s="110"/>
      <c r="U33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3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3"/>
      <c r="AS33" s="82"/>
      <c r="AT33" s="82"/>
      <c r="AU33" s="82"/>
      <c r="AV33" s="82"/>
      <c r="AW33" s="82"/>
      <c r="AX33" s="83"/>
      <c r="AY33" s="82"/>
      <c r="AZ33" s="82"/>
      <c r="BA33" s="82"/>
      <c r="BB33" s="82"/>
      <c r="BC33" s="82"/>
      <c r="BD33" s="84"/>
      <c r="BE33" s="82"/>
      <c r="BF33" s="82"/>
      <c r="BG33" s="82"/>
      <c r="BH33" s="82"/>
      <c r="BI33" s="82"/>
      <c r="BJ33" s="82"/>
      <c r="BK33" s="82"/>
      <c r="BL33" s="82"/>
      <c r="BM33" s="83"/>
      <c r="BN33" s="82"/>
      <c r="BO33" s="82"/>
      <c r="BP33" s="82"/>
      <c r="BQ33" s="82"/>
      <c r="BR33" s="82"/>
      <c r="BS33" s="82"/>
      <c r="BT33" s="82"/>
      <c r="BU33" s="82"/>
      <c r="BV33" s="84"/>
      <c r="BW33" s="84"/>
      <c r="BX33" s="85"/>
    </row>
    <row r="34" spans="1:76" s="86" customFormat="1" ht="16.5" customHeight="1">
      <c r="A34"/>
      <c r="B34" s="71">
        <v>31</v>
      </c>
      <c r="C34" s="72"/>
      <c r="D34" s="73"/>
      <c r="E34" s="73"/>
      <c r="F34" s="73"/>
      <c r="G34" s="73"/>
      <c r="H34" s="74"/>
      <c r="I34" s="74"/>
      <c r="J34" s="74"/>
      <c r="K34" s="75"/>
      <c r="L34" s="76"/>
      <c r="M34" s="77"/>
      <c r="N34" s="77"/>
      <c r="O34" s="78"/>
      <c r="P34" s="78"/>
      <c r="Q34" s="79"/>
      <c r="R34" s="80"/>
      <c r="S34" s="79"/>
      <c r="T34" s="109"/>
      <c r="U34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3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3"/>
      <c r="AS34" s="82"/>
      <c r="AT34" s="82"/>
      <c r="AU34" s="82"/>
      <c r="AV34" s="82"/>
      <c r="AW34" s="82"/>
      <c r="AX34" s="83"/>
      <c r="AY34" s="82"/>
      <c r="AZ34" s="82"/>
      <c r="BA34" s="82"/>
      <c r="BB34" s="82"/>
      <c r="BC34" s="82"/>
      <c r="BD34" s="84"/>
      <c r="BE34" s="82"/>
      <c r="BF34" s="82"/>
      <c r="BG34" s="82"/>
      <c r="BH34" s="82"/>
      <c r="BI34" s="82"/>
      <c r="BJ34" s="82"/>
      <c r="BK34" s="82"/>
      <c r="BL34" s="82"/>
      <c r="BM34" s="83"/>
      <c r="BN34" s="82"/>
      <c r="BO34" s="82"/>
      <c r="BP34" s="82"/>
      <c r="BQ34" s="82"/>
      <c r="BR34" s="82"/>
      <c r="BS34" s="82"/>
      <c r="BT34" s="82"/>
      <c r="BU34" s="82"/>
      <c r="BV34" s="84"/>
      <c r="BW34" s="84"/>
      <c r="BX34" s="85"/>
    </row>
    <row r="35" spans="1:76" s="86" customFormat="1" ht="16.5" customHeight="1">
      <c r="A35"/>
      <c r="B35" s="98">
        <v>32</v>
      </c>
      <c r="C35" s="88"/>
      <c r="D35" s="89"/>
      <c r="E35" s="89"/>
      <c r="F35" s="89"/>
      <c r="G35" s="89"/>
      <c r="H35" s="90"/>
      <c r="I35" s="90"/>
      <c r="J35" s="90"/>
      <c r="K35" s="91"/>
      <c r="L35" s="92"/>
      <c r="M35" s="93"/>
      <c r="N35" s="93"/>
      <c r="O35" s="94"/>
      <c r="P35" s="94"/>
      <c r="Q35" s="95"/>
      <c r="R35" s="96"/>
      <c r="S35" s="95"/>
      <c r="T35" s="110"/>
      <c r="U35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3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3"/>
      <c r="AS35" s="82"/>
      <c r="AT35" s="82"/>
      <c r="AU35" s="82"/>
      <c r="AV35" s="82"/>
      <c r="AW35" s="82"/>
      <c r="AX35" s="83"/>
      <c r="AY35" s="82"/>
      <c r="AZ35" s="82"/>
      <c r="BA35" s="82"/>
      <c r="BB35" s="82"/>
      <c r="BC35" s="82"/>
      <c r="BD35" s="84"/>
      <c r="BE35" s="82"/>
      <c r="BF35" s="82"/>
      <c r="BG35" s="82"/>
      <c r="BH35" s="82"/>
      <c r="BI35" s="82"/>
      <c r="BJ35" s="82"/>
      <c r="BK35" s="82"/>
      <c r="BL35" s="82"/>
      <c r="BM35" s="83"/>
      <c r="BN35" s="82"/>
      <c r="BO35" s="82"/>
      <c r="BP35" s="82"/>
      <c r="BQ35" s="82"/>
      <c r="BR35" s="82"/>
      <c r="BS35" s="82"/>
      <c r="BT35" s="82"/>
      <c r="BU35" s="82"/>
      <c r="BV35" s="84"/>
      <c r="BW35" s="84"/>
      <c r="BX35" s="85"/>
    </row>
    <row r="36" spans="1:76" s="86" customFormat="1" ht="16.5" customHeight="1">
      <c r="A36"/>
      <c r="B36" s="71">
        <v>33</v>
      </c>
      <c r="C36" s="72"/>
      <c r="D36" s="73"/>
      <c r="E36" s="73"/>
      <c r="F36" s="73"/>
      <c r="G36" s="73"/>
      <c r="H36" s="74"/>
      <c r="I36" s="74"/>
      <c r="J36" s="74"/>
      <c r="K36" s="75"/>
      <c r="L36" s="76"/>
      <c r="M36" s="77"/>
      <c r="N36" s="77"/>
      <c r="O36" s="78"/>
      <c r="P36" s="78"/>
      <c r="Q36" s="79"/>
      <c r="R36" s="80"/>
      <c r="S36" s="79"/>
      <c r="T36" s="109"/>
      <c r="U36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3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3"/>
      <c r="AS36" s="82"/>
      <c r="AT36" s="82"/>
      <c r="AU36" s="82"/>
      <c r="AV36" s="82"/>
      <c r="AW36" s="82"/>
      <c r="AX36" s="83"/>
      <c r="AY36" s="82"/>
      <c r="AZ36" s="82"/>
      <c r="BA36" s="82"/>
      <c r="BB36" s="82"/>
      <c r="BC36" s="82"/>
      <c r="BD36" s="84"/>
      <c r="BE36" s="82"/>
      <c r="BF36" s="82"/>
      <c r="BG36" s="82"/>
      <c r="BH36" s="82"/>
      <c r="BI36" s="82"/>
      <c r="BJ36" s="82"/>
      <c r="BK36" s="82"/>
      <c r="BL36" s="82"/>
      <c r="BM36" s="83"/>
      <c r="BN36" s="82"/>
      <c r="BO36" s="82"/>
      <c r="BP36" s="82"/>
      <c r="BQ36" s="82"/>
      <c r="BR36" s="82"/>
      <c r="BS36" s="82"/>
      <c r="BT36" s="82"/>
      <c r="BU36" s="82"/>
      <c r="BV36" s="84"/>
      <c r="BW36" s="84"/>
      <c r="BX36" s="85"/>
    </row>
    <row r="37" spans="1:76" s="86" customFormat="1" ht="16.5" customHeight="1">
      <c r="A37"/>
      <c r="B37" s="98">
        <v>34</v>
      </c>
      <c r="C37" s="88"/>
      <c r="D37" s="89"/>
      <c r="E37" s="89"/>
      <c r="F37" s="89"/>
      <c r="G37" s="89"/>
      <c r="H37" s="90"/>
      <c r="I37" s="90"/>
      <c r="J37" s="90"/>
      <c r="K37" s="91"/>
      <c r="L37" s="92"/>
      <c r="M37" s="93"/>
      <c r="N37" s="93"/>
      <c r="O37" s="94"/>
      <c r="P37" s="94"/>
      <c r="Q37" s="95"/>
      <c r="R37" s="96"/>
      <c r="S37" s="95"/>
      <c r="T37" s="110"/>
      <c r="U37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3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3"/>
      <c r="AS37" s="82"/>
      <c r="AT37" s="82"/>
      <c r="AU37" s="82"/>
      <c r="AV37" s="82"/>
      <c r="AW37" s="82"/>
      <c r="AX37" s="83"/>
      <c r="AY37" s="82"/>
      <c r="AZ37" s="82"/>
      <c r="BA37" s="82"/>
      <c r="BB37" s="82"/>
      <c r="BC37" s="82"/>
      <c r="BD37" s="84"/>
      <c r="BE37" s="82"/>
      <c r="BF37" s="82"/>
      <c r="BG37" s="82"/>
      <c r="BH37" s="82"/>
      <c r="BI37" s="82"/>
      <c r="BJ37" s="82"/>
      <c r="BK37" s="82"/>
      <c r="BL37" s="82"/>
      <c r="BM37" s="83"/>
      <c r="BN37" s="82"/>
      <c r="BO37" s="82"/>
      <c r="BP37" s="82"/>
      <c r="BQ37" s="82"/>
      <c r="BR37" s="82"/>
      <c r="BS37" s="82"/>
      <c r="BT37" s="82"/>
      <c r="BU37" s="82"/>
      <c r="BV37" s="84"/>
      <c r="BW37" s="84"/>
      <c r="BX37" s="85"/>
    </row>
    <row r="38" spans="1:76" s="86" customFormat="1" ht="16.5" customHeight="1">
      <c r="A38"/>
      <c r="B38" s="71">
        <v>35</v>
      </c>
      <c r="C38" s="72"/>
      <c r="D38" s="73"/>
      <c r="E38" s="73"/>
      <c r="F38" s="73"/>
      <c r="G38" s="73"/>
      <c r="H38" s="74"/>
      <c r="I38" s="74"/>
      <c r="J38" s="74"/>
      <c r="K38" s="75"/>
      <c r="L38" s="76"/>
      <c r="M38" s="77"/>
      <c r="N38" s="77"/>
      <c r="O38" s="78"/>
      <c r="P38" s="78"/>
      <c r="Q38" s="79"/>
      <c r="R38" s="80"/>
      <c r="S38" s="79"/>
      <c r="T38" s="109"/>
      <c r="U38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3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3"/>
      <c r="AS38" s="82"/>
      <c r="AT38" s="82"/>
      <c r="AU38" s="82"/>
      <c r="AV38" s="82"/>
      <c r="AW38" s="82"/>
      <c r="AX38" s="83"/>
      <c r="AY38" s="82"/>
      <c r="AZ38" s="82"/>
      <c r="BA38" s="82"/>
      <c r="BB38" s="82"/>
      <c r="BC38" s="82"/>
      <c r="BD38" s="84"/>
      <c r="BE38" s="82"/>
      <c r="BF38" s="82"/>
      <c r="BG38" s="82"/>
      <c r="BH38" s="82"/>
      <c r="BI38" s="82"/>
      <c r="BJ38" s="82"/>
      <c r="BK38" s="82"/>
      <c r="BL38" s="82"/>
      <c r="BM38" s="83"/>
      <c r="BN38" s="82"/>
      <c r="BO38" s="82"/>
      <c r="BP38" s="82"/>
      <c r="BQ38" s="82"/>
      <c r="BR38" s="82"/>
      <c r="BS38" s="82"/>
      <c r="BT38" s="82"/>
      <c r="BU38" s="82"/>
      <c r="BV38" s="84"/>
      <c r="BW38" s="84"/>
      <c r="BX38" s="85"/>
    </row>
    <row r="39" spans="1:76" s="86" customFormat="1" ht="16.5" customHeight="1">
      <c r="A39"/>
      <c r="B39" s="98">
        <v>36</v>
      </c>
      <c r="C39" s="88"/>
      <c r="D39" s="89"/>
      <c r="E39" s="89"/>
      <c r="F39" s="89"/>
      <c r="G39" s="89"/>
      <c r="H39" s="90"/>
      <c r="I39" s="90"/>
      <c r="J39" s="90"/>
      <c r="K39" s="91"/>
      <c r="L39" s="92"/>
      <c r="M39" s="93"/>
      <c r="N39" s="93"/>
      <c r="O39" s="94"/>
      <c r="P39" s="94"/>
      <c r="Q39" s="95"/>
      <c r="R39" s="96"/>
      <c r="S39" s="95"/>
      <c r="T39" s="110"/>
      <c r="U39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3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3"/>
      <c r="AS39" s="82"/>
      <c r="AT39" s="82"/>
      <c r="AU39" s="82"/>
      <c r="AV39" s="82"/>
      <c r="AW39" s="82"/>
      <c r="AX39" s="83"/>
      <c r="AY39" s="82"/>
      <c r="AZ39" s="82"/>
      <c r="BA39" s="82"/>
      <c r="BB39" s="82"/>
      <c r="BC39" s="82"/>
      <c r="BD39" s="84"/>
      <c r="BE39" s="82"/>
      <c r="BF39" s="82"/>
      <c r="BG39" s="82"/>
      <c r="BH39" s="82"/>
      <c r="BI39" s="82"/>
      <c r="BJ39" s="82"/>
      <c r="BK39" s="82"/>
      <c r="BL39" s="82"/>
      <c r="BM39" s="83"/>
      <c r="BN39" s="82"/>
      <c r="BO39" s="82"/>
      <c r="BP39" s="82"/>
      <c r="BQ39" s="82"/>
      <c r="BR39" s="82"/>
      <c r="BS39" s="82"/>
      <c r="BT39" s="82"/>
      <c r="BU39" s="82"/>
      <c r="BV39" s="84"/>
      <c r="BW39" s="84"/>
      <c r="BX39" s="85"/>
    </row>
    <row r="40" spans="1:76" s="86" customFormat="1" ht="16.5" customHeight="1">
      <c r="A40"/>
      <c r="B40" s="71">
        <v>37</v>
      </c>
      <c r="C40" s="72"/>
      <c r="D40" s="73"/>
      <c r="E40" s="73"/>
      <c r="F40" s="73"/>
      <c r="G40" s="73"/>
      <c r="H40" s="74"/>
      <c r="I40" s="74"/>
      <c r="J40" s="74"/>
      <c r="K40" s="75"/>
      <c r="L40" s="76"/>
      <c r="M40" s="77"/>
      <c r="N40" s="77"/>
      <c r="O40" s="78"/>
      <c r="P40" s="78"/>
      <c r="Q40" s="79"/>
      <c r="R40" s="80"/>
      <c r="S40" s="79"/>
      <c r="T40" s="109"/>
      <c r="U40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3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3"/>
      <c r="AS40" s="82"/>
      <c r="AT40" s="82"/>
      <c r="AU40" s="82"/>
      <c r="AV40" s="82"/>
      <c r="AW40" s="82"/>
      <c r="AX40" s="83"/>
      <c r="AY40" s="82"/>
      <c r="AZ40" s="82"/>
      <c r="BA40" s="82"/>
      <c r="BB40" s="82"/>
      <c r="BC40" s="82"/>
      <c r="BD40" s="84"/>
      <c r="BE40" s="82"/>
      <c r="BF40" s="82"/>
      <c r="BG40" s="82"/>
      <c r="BH40" s="82"/>
      <c r="BI40" s="82"/>
      <c r="BJ40" s="82"/>
      <c r="BK40" s="82"/>
      <c r="BL40" s="82"/>
      <c r="BM40" s="83"/>
      <c r="BN40" s="82"/>
      <c r="BO40" s="82"/>
      <c r="BP40" s="82"/>
      <c r="BQ40" s="82"/>
      <c r="BR40" s="82"/>
      <c r="BS40" s="82"/>
      <c r="BT40" s="82"/>
      <c r="BU40" s="82"/>
      <c r="BV40" s="84"/>
      <c r="BW40" s="84"/>
      <c r="BX40" s="85"/>
    </row>
    <row r="41" spans="1:76" s="86" customFormat="1" ht="16.5" customHeight="1">
      <c r="A41"/>
      <c r="B41" s="98">
        <v>38</v>
      </c>
      <c r="C41" s="88"/>
      <c r="D41" s="89"/>
      <c r="E41" s="89"/>
      <c r="F41" s="89"/>
      <c r="G41" s="89"/>
      <c r="H41" s="90"/>
      <c r="I41" s="90"/>
      <c r="J41" s="90"/>
      <c r="K41" s="91"/>
      <c r="L41" s="92"/>
      <c r="M41" s="93"/>
      <c r="N41" s="93"/>
      <c r="O41" s="94"/>
      <c r="P41" s="94"/>
      <c r="Q41" s="95"/>
      <c r="R41" s="96"/>
      <c r="S41" s="95"/>
      <c r="T41" s="110"/>
      <c r="U41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3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3"/>
      <c r="AS41" s="82"/>
      <c r="AT41" s="82"/>
      <c r="AU41" s="82"/>
      <c r="AV41" s="82"/>
      <c r="AW41" s="82"/>
      <c r="AX41" s="83"/>
      <c r="AY41" s="82"/>
      <c r="AZ41" s="82"/>
      <c r="BA41" s="82"/>
      <c r="BB41" s="82"/>
      <c r="BC41" s="82"/>
      <c r="BD41" s="84"/>
      <c r="BE41" s="82"/>
      <c r="BF41" s="82"/>
      <c r="BG41" s="82"/>
      <c r="BH41" s="82"/>
      <c r="BI41" s="82"/>
      <c r="BJ41" s="82"/>
      <c r="BK41" s="82"/>
      <c r="BL41" s="82"/>
      <c r="BM41" s="83"/>
      <c r="BN41" s="82"/>
      <c r="BO41" s="82"/>
      <c r="BP41" s="82"/>
      <c r="BQ41" s="82"/>
      <c r="BR41" s="82"/>
      <c r="BS41" s="82"/>
      <c r="BT41" s="82"/>
      <c r="BU41" s="82"/>
      <c r="BV41" s="84"/>
      <c r="BW41" s="84"/>
      <c r="BX41" s="85"/>
    </row>
    <row r="42" spans="1:76" s="86" customFormat="1" ht="16.5" customHeight="1">
      <c r="A42"/>
      <c r="B42" s="71">
        <v>39</v>
      </c>
      <c r="C42" s="72"/>
      <c r="D42" s="73"/>
      <c r="E42" s="73"/>
      <c r="F42" s="73"/>
      <c r="G42" s="73"/>
      <c r="H42" s="74"/>
      <c r="I42" s="74"/>
      <c r="J42" s="74"/>
      <c r="K42" s="75"/>
      <c r="L42" s="76"/>
      <c r="M42" s="77"/>
      <c r="N42" s="77"/>
      <c r="O42" s="78"/>
      <c r="P42" s="78"/>
      <c r="Q42" s="79"/>
      <c r="R42" s="80"/>
      <c r="S42" s="79"/>
      <c r="T42" s="109"/>
      <c r="U4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3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3"/>
      <c r="AS42" s="82"/>
      <c r="AT42" s="82"/>
      <c r="AU42" s="82"/>
      <c r="AV42" s="82"/>
      <c r="AW42" s="82"/>
      <c r="AX42" s="83"/>
      <c r="AY42" s="82"/>
      <c r="AZ42" s="82"/>
      <c r="BA42" s="82"/>
      <c r="BB42" s="82"/>
      <c r="BC42" s="82"/>
      <c r="BD42" s="84"/>
      <c r="BE42" s="82"/>
      <c r="BF42" s="82"/>
      <c r="BG42" s="82"/>
      <c r="BH42" s="82"/>
      <c r="BI42" s="82"/>
      <c r="BJ42" s="82"/>
      <c r="BK42" s="82"/>
      <c r="BL42" s="82"/>
      <c r="BM42" s="83"/>
      <c r="BN42" s="82"/>
      <c r="BO42" s="82"/>
      <c r="BP42" s="82"/>
      <c r="BQ42" s="82"/>
      <c r="BR42" s="82"/>
      <c r="BS42" s="82"/>
      <c r="BT42" s="82"/>
      <c r="BU42" s="82"/>
      <c r="BV42" s="84"/>
      <c r="BW42" s="84"/>
      <c r="BX42" s="85"/>
    </row>
    <row r="43" spans="1:76" s="86" customFormat="1" ht="16.5" customHeight="1">
      <c r="A43"/>
      <c r="B43" s="98">
        <v>40</v>
      </c>
      <c r="C43" s="88"/>
      <c r="D43" s="89"/>
      <c r="E43" s="89"/>
      <c r="F43" s="89"/>
      <c r="G43" s="89"/>
      <c r="H43" s="90"/>
      <c r="I43" s="90"/>
      <c r="J43" s="90"/>
      <c r="K43" s="91"/>
      <c r="L43" s="92"/>
      <c r="M43" s="93"/>
      <c r="N43" s="93"/>
      <c r="O43" s="94"/>
      <c r="P43" s="94"/>
      <c r="Q43" s="95"/>
      <c r="R43" s="96"/>
      <c r="S43" s="95"/>
      <c r="T43" s="110"/>
      <c r="U43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3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3"/>
      <c r="AS43" s="82"/>
      <c r="AT43" s="82"/>
      <c r="AU43" s="82"/>
      <c r="AV43" s="82"/>
      <c r="AW43" s="82"/>
      <c r="AX43" s="83"/>
      <c r="AY43" s="82"/>
      <c r="AZ43" s="82"/>
      <c r="BA43" s="82"/>
      <c r="BB43" s="82"/>
      <c r="BC43" s="82"/>
      <c r="BD43" s="84"/>
      <c r="BE43" s="82"/>
      <c r="BF43" s="82"/>
      <c r="BG43" s="82"/>
      <c r="BH43" s="82"/>
      <c r="BI43" s="82"/>
      <c r="BJ43" s="82"/>
      <c r="BK43" s="82"/>
      <c r="BL43" s="82"/>
      <c r="BM43" s="83"/>
      <c r="BN43" s="82"/>
      <c r="BO43" s="82"/>
      <c r="BP43" s="82"/>
      <c r="BQ43" s="82"/>
      <c r="BR43" s="82"/>
      <c r="BS43" s="82"/>
      <c r="BT43" s="82"/>
      <c r="BU43" s="82"/>
      <c r="BV43" s="84"/>
      <c r="BW43" s="84"/>
      <c r="BX43" s="85"/>
    </row>
    <row r="44" spans="1:76" s="86" customFormat="1" ht="16.5" customHeight="1">
      <c r="A44"/>
      <c r="B44" s="71">
        <v>41</v>
      </c>
      <c r="C44" s="72"/>
      <c r="D44" s="73"/>
      <c r="E44" s="73"/>
      <c r="F44" s="73"/>
      <c r="G44" s="73"/>
      <c r="H44" s="74"/>
      <c r="I44" s="74"/>
      <c r="J44" s="74"/>
      <c r="K44" s="75"/>
      <c r="L44" s="76"/>
      <c r="M44" s="77"/>
      <c r="N44" s="77"/>
      <c r="O44" s="78"/>
      <c r="P44" s="78"/>
      <c r="Q44" s="79"/>
      <c r="R44" s="80"/>
      <c r="S44" s="79"/>
      <c r="T44" s="109"/>
      <c r="U44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3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3"/>
      <c r="AS44" s="82"/>
      <c r="AT44" s="82"/>
      <c r="AU44" s="82"/>
      <c r="AV44" s="82"/>
      <c r="AW44" s="82"/>
      <c r="AX44" s="83"/>
      <c r="AY44" s="82"/>
      <c r="AZ44" s="82"/>
      <c r="BA44" s="82"/>
      <c r="BB44" s="82"/>
      <c r="BC44" s="82"/>
      <c r="BD44" s="84"/>
      <c r="BE44" s="82"/>
      <c r="BF44" s="82"/>
      <c r="BG44" s="82"/>
      <c r="BH44" s="82"/>
      <c r="BI44" s="82"/>
      <c r="BJ44" s="82"/>
      <c r="BK44" s="82"/>
      <c r="BL44" s="82"/>
      <c r="BM44" s="83"/>
      <c r="BN44" s="82"/>
      <c r="BO44" s="82"/>
      <c r="BP44" s="82"/>
      <c r="BQ44" s="82"/>
      <c r="BR44" s="82"/>
      <c r="BS44" s="82"/>
      <c r="BT44" s="82"/>
      <c r="BU44" s="82"/>
      <c r="BV44" s="84"/>
      <c r="BW44" s="84"/>
      <c r="BX44" s="85"/>
    </row>
    <row r="45" spans="1:76" s="86" customFormat="1" ht="16.5" customHeight="1">
      <c r="A45"/>
      <c r="B45" s="98">
        <v>42</v>
      </c>
      <c r="C45" s="88"/>
      <c r="D45" s="89"/>
      <c r="E45" s="89"/>
      <c r="F45" s="89"/>
      <c r="G45" s="89"/>
      <c r="H45" s="90"/>
      <c r="I45" s="90"/>
      <c r="J45" s="90"/>
      <c r="K45" s="91"/>
      <c r="L45" s="92"/>
      <c r="M45" s="93"/>
      <c r="N45" s="93"/>
      <c r="O45" s="94"/>
      <c r="P45" s="94"/>
      <c r="Q45" s="95"/>
      <c r="R45" s="96"/>
      <c r="S45" s="95"/>
      <c r="T45" s="110"/>
      <c r="U45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3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3"/>
      <c r="AS45" s="82"/>
      <c r="AT45" s="82"/>
      <c r="AU45" s="82"/>
      <c r="AV45" s="82"/>
      <c r="AW45" s="82"/>
      <c r="AX45" s="83"/>
      <c r="AY45" s="82"/>
      <c r="AZ45" s="82"/>
      <c r="BA45" s="82"/>
      <c r="BB45" s="82"/>
      <c r="BC45" s="82"/>
      <c r="BD45" s="84"/>
      <c r="BE45" s="82"/>
      <c r="BF45" s="82"/>
      <c r="BG45" s="82"/>
      <c r="BH45" s="82"/>
      <c r="BI45" s="82"/>
      <c r="BJ45" s="82"/>
      <c r="BK45" s="82"/>
      <c r="BL45" s="82"/>
      <c r="BM45" s="83"/>
      <c r="BN45" s="82"/>
      <c r="BO45" s="82"/>
      <c r="BP45" s="82"/>
      <c r="BQ45" s="82"/>
      <c r="BR45" s="82"/>
      <c r="BS45" s="82"/>
      <c r="BT45" s="82"/>
      <c r="BU45" s="82"/>
      <c r="BV45" s="84"/>
      <c r="BW45" s="84"/>
      <c r="BX45" s="85"/>
    </row>
    <row r="46" spans="1:76" s="86" customFormat="1" ht="16.5" customHeight="1">
      <c r="A46"/>
      <c r="B46" s="71">
        <v>43</v>
      </c>
      <c r="C46" s="72"/>
      <c r="D46" s="73"/>
      <c r="E46" s="73"/>
      <c r="F46" s="73"/>
      <c r="G46" s="73"/>
      <c r="H46" s="74"/>
      <c r="I46" s="74"/>
      <c r="J46" s="74"/>
      <c r="K46" s="75"/>
      <c r="L46" s="76"/>
      <c r="M46" s="77"/>
      <c r="N46" s="77"/>
      <c r="O46" s="78"/>
      <c r="P46" s="78"/>
      <c r="Q46" s="79"/>
      <c r="R46" s="80"/>
      <c r="S46" s="79"/>
      <c r="T46" s="109"/>
      <c r="U46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3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3"/>
      <c r="AS46" s="82"/>
      <c r="AT46" s="82"/>
      <c r="AU46" s="82"/>
      <c r="AV46" s="82"/>
      <c r="AW46" s="82"/>
      <c r="AX46" s="83"/>
      <c r="AY46" s="82"/>
      <c r="AZ46" s="82"/>
      <c r="BA46" s="82"/>
      <c r="BB46" s="82"/>
      <c r="BC46" s="82"/>
      <c r="BD46" s="84"/>
      <c r="BE46" s="82"/>
      <c r="BF46" s="82"/>
      <c r="BG46" s="82"/>
      <c r="BH46" s="82"/>
      <c r="BI46" s="82"/>
      <c r="BJ46" s="82"/>
      <c r="BK46" s="82"/>
      <c r="BL46" s="82"/>
      <c r="BM46" s="83"/>
      <c r="BN46" s="82"/>
      <c r="BO46" s="82"/>
      <c r="BP46" s="82"/>
      <c r="BQ46" s="82"/>
      <c r="BR46" s="82"/>
      <c r="BS46" s="82"/>
      <c r="BT46" s="82"/>
      <c r="BU46" s="82"/>
      <c r="BV46" s="84"/>
      <c r="BW46" s="84"/>
      <c r="BX46" s="85"/>
    </row>
    <row r="47" spans="1:76" s="86" customFormat="1" ht="16.5" customHeight="1">
      <c r="A47"/>
      <c r="B47" s="98">
        <v>44</v>
      </c>
      <c r="C47" s="88"/>
      <c r="D47" s="89"/>
      <c r="E47" s="89"/>
      <c r="F47" s="89"/>
      <c r="G47" s="89"/>
      <c r="H47" s="90"/>
      <c r="I47" s="90"/>
      <c r="J47" s="90"/>
      <c r="K47" s="91"/>
      <c r="L47" s="92"/>
      <c r="M47" s="93"/>
      <c r="N47" s="93"/>
      <c r="O47" s="94"/>
      <c r="P47" s="94"/>
      <c r="Q47" s="95"/>
      <c r="R47" s="96"/>
      <c r="S47" s="95"/>
      <c r="T47" s="110"/>
      <c r="U47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3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3"/>
      <c r="AS47" s="82"/>
      <c r="AT47" s="82"/>
      <c r="AU47" s="82"/>
      <c r="AV47" s="82"/>
      <c r="AW47" s="82"/>
      <c r="AX47" s="83"/>
      <c r="AY47" s="82"/>
      <c r="AZ47" s="82"/>
      <c r="BA47" s="82"/>
      <c r="BB47" s="82"/>
      <c r="BC47" s="82"/>
      <c r="BD47" s="84"/>
      <c r="BE47" s="82"/>
      <c r="BF47" s="82"/>
      <c r="BG47" s="82"/>
      <c r="BH47" s="82"/>
      <c r="BI47" s="82"/>
      <c r="BJ47" s="82"/>
      <c r="BK47" s="82"/>
      <c r="BL47" s="82"/>
      <c r="BM47" s="83"/>
      <c r="BN47" s="82"/>
      <c r="BO47" s="82"/>
      <c r="BP47" s="82"/>
      <c r="BQ47" s="82"/>
      <c r="BR47" s="82"/>
      <c r="BS47" s="82"/>
      <c r="BT47" s="82"/>
      <c r="BU47" s="82"/>
      <c r="BV47" s="84"/>
      <c r="BW47" s="84"/>
      <c r="BX47" s="85"/>
    </row>
    <row r="48" spans="1:76" s="86" customFormat="1" ht="16.5" customHeight="1">
      <c r="A48"/>
      <c r="B48" s="71">
        <v>45</v>
      </c>
      <c r="C48" s="72"/>
      <c r="D48" s="73"/>
      <c r="E48" s="73"/>
      <c r="F48" s="73"/>
      <c r="G48" s="73"/>
      <c r="H48" s="74"/>
      <c r="I48" s="74"/>
      <c r="J48" s="74"/>
      <c r="K48" s="75"/>
      <c r="L48" s="76"/>
      <c r="M48" s="77"/>
      <c r="N48" s="77"/>
      <c r="O48" s="78"/>
      <c r="P48" s="78"/>
      <c r="Q48" s="79"/>
      <c r="R48" s="80"/>
      <c r="S48" s="79"/>
      <c r="T48" s="109"/>
      <c r="U48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3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3"/>
      <c r="AS48" s="82"/>
      <c r="AT48" s="82"/>
      <c r="AU48" s="82"/>
      <c r="AV48" s="82"/>
      <c r="AW48" s="82"/>
      <c r="AX48" s="83"/>
      <c r="AY48" s="82"/>
      <c r="AZ48" s="82"/>
      <c r="BA48" s="82"/>
      <c r="BB48" s="82"/>
      <c r="BC48" s="82"/>
      <c r="BD48" s="84"/>
      <c r="BE48" s="82"/>
      <c r="BF48" s="82"/>
      <c r="BG48" s="82"/>
      <c r="BH48" s="82"/>
      <c r="BI48" s="82"/>
      <c r="BJ48" s="82"/>
      <c r="BK48" s="82"/>
      <c r="BL48" s="82"/>
      <c r="BM48" s="83"/>
      <c r="BN48" s="82"/>
      <c r="BO48" s="82"/>
      <c r="BP48" s="82"/>
      <c r="BQ48" s="82"/>
      <c r="BR48" s="82"/>
      <c r="BS48" s="82"/>
      <c r="BT48" s="82"/>
      <c r="BU48" s="82"/>
      <c r="BV48" s="84"/>
      <c r="BW48" s="84"/>
      <c r="BX48" s="85"/>
    </row>
    <row r="49" spans="1:76" s="86" customFormat="1" ht="16.5" customHeight="1">
      <c r="A49"/>
      <c r="B49" s="98">
        <v>46</v>
      </c>
      <c r="C49" s="88"/>
      <c r="D49" s="89"/>
      <c r="E49" s="89"/>
      <c r="F49" s="89"/>
      <c r="G49" s="89"/>
      <c r="H49" s="90"/>
      <c r="I49" s="90"/>
      <c r="J49" s="90"/>
      <c r="K49" s="91"/>
      <c r="L49" s="92"/>
      <c r="M49" s="93"/>
      <c r="N49" s="93"/>
      <c r="O49" s="94"/>
      <c r="P49" s="94"/>
      <c r="Q49" s="95"/>
      <c r="R49" s="96"/>
      <c r="S49" s="95"/>
      <c r="T49" s="110"/>
      <c r="U49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3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3"/>
      <c r="AS49" s="82"/>
      <c r="AT49" s="82"/>
      <c r="AU49" s="82"/>
      <c r="AV49" s="82"/>
      <c r="AW49" s="82"/>
      <c r="AX49" s="83"/>
      <c r="AY49" s="82"/>
      <c r="AZ49" s="82"/>
      <c r="BA49" s="82"/>
      <c r="BB49" s="82"/>
      <c r="BC49" s="82"/>
      <c r="BD49" s="84"/>
      <c r="BE49" s="82"/>
      <c r="BF49" s="82"/>
      <c r="BG49" s="82"/>
      <c r="BH49" s="82"/>
      <c r="BI49" s="82"/>
      <c r="BJ49" s="82"/>
      <c r="BK49" s="82"/>
      <c r="BL49" s="82"/>
      <c r="BM49" s="83"/>
      <c r="BN49" s="82"/>
      <c r="BO49" s="82"/>
      <c r="BP49" s="82"/>
      <c r="BQ49" s="82"/>
      <c r="BR49" s="82"/>
      <c r="BS49" s="82"/>
      <c r="BT49" s="82"/>
      <c r="BU49" s="82"/>
      <c r="BV49" s="84"/>
      <c r="BW49" s="84"/>
      <c r="BX49" s="85"/>
    </row>
    <row r="50" spans="1:76" s="86" customFormat="1" ht="16.5" customHeight="1">
      <c r="A50"/>
      <c r="B50" s="71">
        <v>47</v>
      </c>
      <c r="C50" s="72"/>
      <c r="D50" s="73"/>
      <c r="E50" s="73"/>
      <c r="F50" s="73"/>
      <c r="G50" s="73"/>
      <c r="H50" s="74"/>
      <c r="I50" s="74"/>
      <c r="J50" s="74"/>
      <c r="K50" s="75"/>
      <c r="L50" s="76"/>
      <c r="M50" s="77"/>
      <c r="N50" s="77"/>
      <c r="O50" s="78"/>
      <c r="P50" s="78"/>
      <c r="Q50" s="79"/>
      <c r="R50" s="80"/>
      <c r="S50" s="79"/>
      <c r="T50" s="109"/>
      <c r="U50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3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3"/>
      <c r="AS50" s="82"/>
      <c r="AT50" s="82"/>
      <c r="AU50" s="82"/>
      <c r="AV50" s="82"/>
      <c r="AW50" s="82"/>
      <c r="AX50" s="83"/>
      <c r="AY50" s="82"/>
      <c r="AZ50" s="82"/>
      <c r="BA50" s="82"/>
      <c r="BB50" s="82"/>
      <c r="BC50" s="82"/>
      <c r="BD50" s="84"/>
      <c r="BE50" s="82"/>
      <c r="BF50" s="82"/>
      <c r="BG50" s="82"/>
      <c r="BH50" s="82"/>
      <c r="BI50" s="82"/>
      <c r="BJ50" s="82"/>
      <c r="BK50" s="82"/>
      <c r="BL50" s="82"/>
      <c r="BM50" s="83"/>
      <c r="BN50" s="82"/>
      <c r="BO50" s="82"/>
      <c r="BP50" s="82"/>
      <c r="BQ50" s="82"/>
      <c r="BR50" s="82"/>
      <c r="BS50" s="82"/>
      <c r="BT50" s="82"/>
      <c r="BU50" s="82"/>
      <c r="BV50" s="84"/>
      <c r="BW50" s="84"/>
      <c r="BX50" s="85"/>
    </row>
    <row r="51" spans="1:76" s="86" customFormat="1" ht="16.5" customHeight="1">
      <c r="A51"/>
      <c r="B51" s="98">
        <v>48</v>
      </c>
      <c r="C51" s="88"/>
      <c r="D51" s="89"/>
      <c r="E51" s="89"/>
      <c r="F51" s="89"/>
      <c r="G51" s="89"/>
      <c r="H51" s="90"/>
      <c r="I51" s="90"/>
      <c r="J51" s="90"/>
      <c r="K51" s="91"/>
      <c r="L51" s="92"/>
      <c r="M51" s="93"/>
      <c r="N51" s="93"/>
      <c r="O51" s="94"/>
      <c r="P51" s="94"/>
      <c r="Q51" s="95"/>
      <c r="R51" s="96"/>
      <c r="S51" s="95"/>
      <c r="T51" s="110"/>
      <c r="U51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3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3"/>
      <c r="AS51" s="82"/>
      <c r="AT51" s="82"/>
      <c r="AU51" s="82"/>
      <c r="AV51" s="82"/>
      <c r="AW51" s="82"/>
      <c r="AX51" s="83"/>
      <c r="AY51" s="82"/>
      <c r="AZ51" s="82"/>
      <c r="BA51" s="82"/>
      <c r="BB51" s="82"/>
      <c r="BC51" s="82"/>
      <c r="BD51" s="84"/>
      <c r="BE51" s="82"/>
      <c r="BF51" s="82"/>
      <c r="BG51" s="82"/>
      <c r="BH51" s="82"/>
      <c r="BI51" s="82"/>
      <c r="BJ51" s="82"/>
      <c r="BK51" s="82"/>
      <c r="BL51" s="82"/>
      <c r="BM51" s="83"/>
      <c r="BN51" s="82"/>
      <c r="BO51" s="82"/>
      <c r="BP51" s="82"/>
      <c r="BQ51" s="82"/>
      <c r="BR51" s="82"/>
      <c r="BS51" s="82"/>
      <c r="BT51" s="82"/>
      <c r="BU51" s="82"/>
      <c r="BV51" s="84"/>
      <c r="BW51" s="84"/>
      <c r="BX51" s="85"/>
    </row>
    <row r="52" spans="1:76" s="86" customFormat="1" ht="16.5" customHeight="1">
      <c r="A52"/>
      <c r="B52" s="71">
        <v>49</v>
      </c>
      <c r="C52" s="72"/>
      <c r="D52" s="73"/>
      <c r="E52" s="73"/>
      <c r="F52" s="73"/>
      <c r="G52" s="73"/>
      <c r="H52" s="74"/>
      <c r="I52" s="74"/>
      <c r="J52" s="74"/>
      <c r="K52" s="75"/>
      <c r="L52" s="76"/>
      <c r="M52" s="77"/>
      <c r="N52" s="77"/>
      <c r="O52" s="78"/>
      <c r="P52" s="78"/>
      <c r="Q52" s="79"/>
      <c r="R52" s="80"/>
      <c r="S52" s="79"/>
      <c r="T52" s="109"/>
      <c r="U5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3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3"/>
      <c r="AS52" s="82"/>
      <c r="AT52" s="82"/>
      <c r="AU52" s="82"/>
      <c r="AV52" s="82"/>
      <c r="AW52" s="82"/>
      <c r="AX52" s="83"/>
      <c r="AY52" s="82"/>
      <c r="AZ52" s="82"/>
      <c r="BA52" s="82"/>
      <c r="BB52" s="82"/>
      <c r="BC52" s="82"/>
      <c r="BD52" s="84"/>
      <c r="BE52" s="82"/>
      <c r="BF52" s="82"/>
      <c r="BG52" s="82"/>
      <c r="BH52" s="82"/>
      <c r="BI52" s="82"/>
      <c r="BJ52" s="82"/>
      <c r="BK52" s="82"/>
      <c r="BL52" s="82"/>
      <c r="BM52" s="83"/>
      <c r="BN52" s="82"/>
      <c r="BO52" s="82"/>
      <c r="BP52" s="82"/>
      <c r="BQ52" s="82"/>
      <c r="BR52" s="82"/>
      <c r="BS52" s="82"/>
      <c r="BT52" s="82"/>
      <c r="BU52" s="82"/>
      <c r="BV52" s="84"/>
      <c r="BW52" s="84"/>
      <c r="BX52" s="85"/>
    </row>
    <row r="53" spans="1:76" s="86" customFormat="1" ht="16.5" customHeight="1">
      <c r="A53"/>
      <c r="B53" s="98">
        <v>50</v>
      </c>
      <c r="C53" s="88"/>
      <c r="D53" s="89"/>
      <c r="E53" s="89"/>
      <c r="F53" s="89"/>
      <c r="G53" s="89"/>
      <c r="H53" s="90"/>
      <c r="I53" s="90"/>
      <c r="J53" s="90"/>
      <c r="K53" s="91"/>
      <c r="L53" s="92"/>
      <c r="M53" s="93"/>
      <c r="N53" s="93"/>
      <c r="O53" s="94"/>
      <c r="P53" s="94"/>
      <c r="Q53" s="95"/>
      <c r="R53" s="96"/>
      <c r="S53" s="95"/>
      <c r="T53" s="110"/>
      <c r="U53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3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  <c r="AS53" s="82"/>
      <c r="AT53" s="82"/>
      <c r="AU53" s="82"/>
      <c r="AV53" s="82"/>
      <c r="AW53" s="82"/>
      <c r="AX53" s="83"/>
      <c r="AY53" s="82"/>
      <c r="AZ53" s="82"/>
      <c r="BA53" s="82"/>
      <c r="BB53" s="82"/>
      <c r="BC53" s="82"/>
      <c r="BD53" s="84"/>
      <c r="BE53" s="82"/>
      <c r="BF53" s="82"/>
      <c r="BG53" s="82"/>
      <c r="BH53" s="82"/>
      <c r="BI53" s="82"/>
      <c r="BJ53" s="82"/>
      <c r="BK53" s="82"/>
      <c r="BL53" s="82"/>
      <c r="BM53" s="83"/>
      <c r="BN53" s="82"/>
      <c r="BO53" s="82"/>
      <c r="BP53" s="82"/>
      <c r="BQ53" s="82"/>
      <c r="BR53" s="82"/>
      <c r="BS53" s="82"/>
      <c r="BT53" s="82"/>
      <c r="BU53" s="82"/>
      <c r="BV53" s="84"/>
      <c r="BW53" s="84"/>
      <c r="BX53" s="85"/>
    </row>
    <row r="54" spans="1:76" s="86" customFormat="1" ht="16.5" customHeight="1">
      <c r="A54"/>
      <c r="B54" s="71">
        <v>51</v>
      </c>
      <c r="C54" s="72"/>
      <c r="D54" s="73"/>
      <c r="E54" s="73"/>
      <c r="F54" s="73"/>
      <c r="G54" s="73"/>
      <c r="H54" s="74"/>
      <c r="I54" s="74"/>
      <c r="J54" s="74"/>
      <c r="K54" s="75"/>
      <c r="L54" s="76"/>
      <c r="M54" s="77"/>
      <c r="N54" s="77"/>
      <c r="O54" s="78"/>
      <c r="P54" s="78"/>
      <c r="Q54" s="79"/>
      <c r="R54" s="80"/>
      <c r="S54" s="79"/>
      <c r="T54" s="109"/>
      <c r="U54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3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3"/>
      <c r="AS54" s="82"/>
      <c r="AT54" s="82"/>
      <c r="AU54" s="82"/>
      <c r="AV54" s="82"/>
      <c r="AW54" s="82"/>
      <c r="AX54" s="83"/>
      <c r="AY54" s="82"/>
      <c r="AZ54" s="82"/>
      <c r="BA54" s="82"/>
      <c r="BB54" s="82"/>
      <c r="BC54" s="82"/>
      <c r="BD54" s="84"/>
      <c r="BE54" s="82"/>
      <c r="BF54" s="82"/>
      <c r="BG54" s="82"/>
      <c r="BH54" s="82"/>
      <c r="BI54" s="82"/>
      <c r="BJ54" s="82"/>
      <c r="BK54" s="82"/>
      <c r="BL54" s="82"/>
      <c r="BM54" s="83"/>
      <c r="BN54" s="82"/>
      <c r="BO54" s="82"/>
      <c r="BP54" s="82"/>
      <c r="BQ54" s="82"/>
      <c r="BR54" s="82"/>
      <c r="BS54" s="82"/>
      <c r="BT54" s="82"/>
      <c r="BU54" s="82"/>
      <c r="BV54" s="84"/>
      <c r="BW54" s="84"/>
      <c r="BX54" s="85"/>
    </row>
    <row r="55" spans="1:76" s="86" customFormat="1" ht="16.5" customHeight="1">
      <c r="A55"/>
      <c r="B55" s="98">
        <v>52</v>
      </c>
      <c r="C55" s="88"/>
      <c r="D55" s="89"/>
      <c r="E55" s="89"/>
      <c r="F55" s="89"/>
      <c r="G55" s="89"/>
      <c r="H55" s="90"/>
      <c r="I55" s="90"/>
      <c r="J55" s="90"/>
      <c r="K55" s="91"/>
      <c r="L55" s="92"/>
      <c r="M55" s="129"/>
      <c r="N55" s="93"/>
      <c r="O55" s="94"/>
      <c r="P55" s="94"/>
      <c r="Q55" s="95"/>
      <c r="R55" s="96"/>
      <c r="S55" s="95"/>
      <c r="T55" s="110"/>
      <c r="U55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3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3"/>
      <c r="AS55" s="82"/>
      <c r="AT55" s="82"/>
      <c r="AU55" s="82"/>
      <c r="AV55" s="82"/>
      <c r="AW55" s="82"/>
      <c r="AX55" s="83"/>
      <c r="AY55" s="82"/>
      <c r="AZ55" s="82"/>
      <c r="BA55" s="82"/>
      <c r="BB55" s="82"/>
      <c r="BC55" s="82"/>
      <c r="BD55" s="84"/>
      <c r="BE55" s="82"/>
      <c r="BF55" s="82"/>
      <c r="BG55" s="82"/>
      <c r="BH55" s="82"/>
      <c r="BI55" s="82"/>
      <c r="BJ55" s="82"/>
      <c r="BK55" s="82"/>
      <c r="BL55" s="82"/>
      <c r="BM55" s="83"/>
      <c r="BN55" s="82"/>
      <c r="BO55" s="82"/>
      <c r="BP55" s="82"/>
      <c r="BQ55" s="82"/>
      <c r="BR55" s="82"/>
      <c r="BS55" s="82"/>
      <c r="BT55" s="82"/>
      <c r="BU55" s="82"/>
      <c r="BV55" s="84"/>
      <c r="BW55" s="84"/>
      <c r="BX55" s="85"/>
    </row>
    <row r="56" spans="1:76" s="86" customFormat="1" ht="16.5" customHeight="1">
      <c r="A56"/>
      <c r="B56" s="71">
        <v>53</v>
      </c>
      <c r="C56" s="72"/>
      <c r="D56" s="73"/>
      <c r="E56" s="73"/>
      <c r="F56" s="73"/>
      <c r="G56" s="73"/>
      <c r="H56" s="74"/>
      <c r="I56" s="74"/>
      <c r="J56" s="74"/>
      <c r="K56" s="75"/>
      <c r="L56" s="76"/>
      <c r="M56" s="120"/>
      <c r="N56" s="77"/>
      <c r="O56" s="78"/>
      <c r="P56" s="78"/>
      <c r="Q56" s="79"/>
      <c r="R56" s="80"/>
      <c r="S56" s="79"/>
      <c r="T56" s="109"/>
      <c r="U56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3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3"/>
      <c r="AS56" s="82"/>
      <c r="AT56" s="82"/>
      <c r="AU56" s="82"/>
      <c r="AV56" s="82"/>
      <c r="AW56" s="82"/>
      <c r="AX56" s="83"/>
      <c r="AY56" s="82"/>
      <c r="AZ56" s="82"/>
      <c r="BA56" s="82"/>
      <c r="BB56" s="82"/>
      <c r="BC56" s="82"/>
      <c r="BD56" s="84"/>
      <c r="BE56" s="82"/>
      <c r="BF56" s="82"/>
      <c r="BG56" s="82"/>
      <c r="BH56" s="82"/>
      <c r="BI56" s="82"/>
      <c r="BJ56" s="82"/>
      <c r="BK56" s="82"/>
      <c r="BL56" s="82"/>
      <c r="BM56" s="83"/>
      <c r="BN56" s="82"/>
      <c r="BO56" s="82"/>
      <c r="BP56" s="82"/>
      <c r="BQ56" s="82"/>
      <c r="BR56" s="82"/>
      <c r="BS56" s="82"/>
      <c r="BT56" s="82"/>
      <c r="BU56" s="82"/>
      <c r="BV56" s="84"/>
      <c r="BW56" s="84"/>
      <c r="BX56" s="85"/>
    </row>
    <row r="57" spans="1:76" s="86" customFormat="1" ht="16.5" customHeight="1">
      <c r="A57"/>
      <c r="B57" s="98">
        <v>54</v>
      </c>
      <c r="C57" s="88"/>
      <c r="D57" s="89"/>
      <c r="E57" s="89"/>
      <c r="F57" s="89"/>
      <c r="G57" s="89"/>
      <c r="H57" s="90"/>
      <c r="I57" s="90"/>
      <c r="J57" s="90"/>
      <c r="K57" s="91"/>
      <c r="L57" s="92"/>
      <c r="M57" s="129"/>
      <c r="N57" s="93"/>
      <c r="O57" s="94"/>
      <c r="P57" s="94"/>
      <c r="Q57" s="95"/>
      <c r="R57" s="96"/>
      <c r="S57" s="95"/>
      <c r="T57" s="110"/>
      <c r="U57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3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3"/>
      <c r="AS57" s="82"/>
      <c r="AT57" s="82"/>
      <c r="AU57" s="82"/>
      <c r="AV57" s="82"/>
      <c r="AW57" s="82"/>
      <c r="AX57" s="83"/>
      <c r="AY57" s="82"/>
      <c r="AZ57" s="82"/>
      <c r="BA57" s="82"/>
      <c r="BB57" s="82"/>
      <c r="BC57" s="82"/>
      <c r="BD57" s="84"/>
      <c r="BE57" s="82"/>
      <c r="BF57" s="82"/>
      <c r="BG57" s="82"/>
      <c r="BH57" s="82"/>
      <c r="BI57" s="82"/>
      <c r="BJ57" s="82"/>
      <c r="BK57" s="82"/>
      <c r="BL57" s="82"/>
      <c r="BM57" s="83"/>
      <c r="BN57" s="82"/>
      <c r="BO57" s="82"/>
      <c r="BP57" s="82"/>
      <c r="BQ57" s="82"/>
      <c r="BR57" s="82"/>
      <c r="BS57" s="82"/>
      <c r="BT57" s="82"/>
      <c r="BU57" s="82"/>
      <c r="BV57" s="84"/>
      <c r="BW57" s="84"/>
      <c r="BX57" s="85"/>
    </row>
    <row r="58" spans="1:76" s="86" customFormat="1" ht="16.5" customHeight="1">
      <c r="A58"/>
      <c r="B58" s="71">
        <v>55</v>
      </c>
      <c r="C58" s="72"/>
      <c r="D58" s="73"/>
      <c r="E58" s="73"/>
      <c r="F58" s="73"/>
      <c r="G58" s="73"/>
      <c r="H58" s="74"/>
      <c r="I58" s="74"/>
      <c r="J58" s="74"/>
      <c r="K58" s="75"/>
      <c r="L58" s="76"/>
      <c r="M58" s="120"/>
      <c r="N58" s="77"/>
      <c r="O58" s="78"/>
      <c r="P58" s="78"/>
      <c r="Q58" s="79"/>
      <c r="R58" s="80"/>
      <c r="S58" s="79"/>
      <c r="T58" s="109"/>
      <c r="U58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3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3"/>
      <c r="AS58" s="82"/>
      <c r="AT58" s="82"/>
      <c r="AU58" s="82"/>
      <c r="AV58" s="82"/>
      <c r="AW58" s="82"/>
      <c r="AX58" s="83"/>
      <c r="AY58" s="82"/>
      <c r="AZ58" s="82"/>
      <c r="BA58" s="82"/>
      <c r="BB58" s="82"/>
      <c r="BC58" s="82"/>
      <c r="BD58" s="84"/>
      <c r="BE58" s="82"/>
      <c r="BF58" s="82"/>
      <c r="BG58" s="82"/>
      <c r="BH58" s="82"/>
      <c r="BI58" s="82"/>
      <c r="BJ58" s="82"/>
      <c r="BK58" s="82"/>
      <c r="BL58" s="82"/>
      <c r="BM58" s="83"/>
      <c r="BN58" s="82"/>
      <c r="BO58" s="82"/>
      <c r="BP58" s="82"/>
      <c r="BQ58" s="82"/>
      <c r="BR58" s="82"/>
      <c r="BS58" s="82"/>
      <c r="BT58" s="82"/>
      <c r="BU58" s="82"/>
      <c r="BV58" s="84"/>
      <c r="BW58" s="84"/>
      <c r="BX58" s="85"/>
    </row>
    <row r="59" spans="1:76" s="86" customFormat="1" ht="16.5" customHeight="1">
      <c r="A59"/>
      <c r="B59" s="98">
        <v>56</v>
      </c>
      <c r="C59" s="88"/>
      <c r="D59" s="89"/>
      <c r="E59" s="89"/>
      <c r="F59" s="89"/>
      <c r="G59" s="89"/>
      <c r="H59" s="90"/>
      <c r="I59" s="90"/>
      <c r="J59" s="90"/>
      <c r="K59" s="91"/>
      <c r="L59" s="92"/>
      <c r="M59" s="129"/>
      <c r="N59" s="93"/>
      <c r="O59" s="94"/>
      <c r="P59" s="94"/>
      <c r="Q59" s="95"/>
      <c r="R59" s="96"/>
      <c r="S59" s="95"/>
      <c r="T59" s="110"/>
      <c r="U59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3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3"/>
      <c r="AS59" s="82"/>
      <c r="AT59" s="82"/>
      <c r="AU59" s="82"/>
      <c r="AV59" s="82"/>
      <c r="AW59" s="82"/>
      <c r="AX59" s="83"/>
      <c r="AY59" s="82"/>
      <c r="AZ59" s="82"/>
      <c r="BA59" s="82"/>
      <c r="BB59" s="82"/>
      <c r="BC59" s="82"/>
      <c r="BD59" s="84"/>
      <c r="BE59" s="82"/>
      <c r="BF59" s="82"/>
      <c r="BG59" s="82"/>
      <c r="BH59" s="82"/>
      <c r="BI59" s="82"/>
      <c r="BJ59" s="82"/>
      <c r="BK59" s="82"/>
      <c r="BL59" s="82"/>
      <c r="BM59" s="83"/>
      <c r="BN59" s="82"/>
      <c r="BO59" s="82"/>
      <c r="BP59" s="82"/>
      <c r="BQ59" s="82"/>
      <c r="BR59" s="82"/>
      <c r="BS59" s="82"/>
      <c r="BT59" s="82"/>
      <c r="BU59" s="82"/>
      <c r="BV59" s="84"/>
      <c r="BW59" s="84"/>
      <c r="BX59" s="85"/>
    </row>
    <row r="60" spans="1:76" s="86" customFormat="1" ht="16.5" customHeight="1">
      <c r="A60"/>
      <c r="B60" s="71">
        <v>57</v>
      </c>
      <c r="C60" s="72"/>
      <c r="D60" s="73"/>
      <c r="E60" s="73"/>
      <c r="F60" s="73"/>
      <c r="G60" s="73"/>
      <c r="H60" s="74"/>
      <c r="I60" s="74"/>
      <c r="J60" s="74"/>
      <c r="K60" s="75"/>
      <c r="L60" s="76"/>
      <c r="M60" s="120"/>
      <c r="N60" s="77"/>
      <c r="O60" s="78"/>
      <c r="P60" s="78"/>
      <c r="Q60" s="79"/>
      <c r="R60" s="80"/>
      <c r="S60" s="79"/>
      <c r="T60" s="109"/>
      <c r="U60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3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3"/>
      <c r="AS60" s="82"/>
      <c r="AT60" s="82"/>
      <c r="AU60" s="82"/>
      <c r="AV60" s="82"/>
      <c r="AW60" s="82"/>
      <c r="AX60" s="83"/>
      <c r="AY60" s="82"/>
      <c r="AZ60" s="82"/>
      <c r="BA60" s="82"/>
      <c r="BB60" s="82"/>
      <c r="BC60" s="82"/>
      <c r="BD60" s="84"/>
      <c r="BE60" s="82"/>
      <c r="BF60" s="82"/>
      <c r="BG60" s="82"/>
      <c r="BH60" s="82"/>
      <c r="BI60" s="82"/>
      <c r="BJ60" s="82"/>
      <c r="BK60" s="82"/>
      <c r="BL60" s="82"/>
      <c r="BM60" s="83"/>
      <c r="BN60" s="82"/>
      <c r="BO60" s="82"/>
      <c r="BP60" s="82"/>
      <c r="BQ60" s="82"/>
      <c r="BR60" s="82"/>
      <c r="BS60" s="82"/>
      <c r="BT60" s="82"/>
      <c r="BU60" s="82"/>
      <c r="BV60" s="84"/>
      <c r="BW60" s="84"/>
      <c r="BX60" s="85"/>
    </row>
    <row r="61" spans="1:76" s="86" customFormat="1" ht="12.75">
      <c r="A61"/>
      <c r="B61" s="98">
        <v>58</v>
      </c>
      <c r="C61" s="88"/>
      <c r="D61" s="89"/>
      <c r="E61" s="89"/>
      <c r="F61" s="89"/>
      <c r="G61" s="89"/>
      <c r="H61" s="90"/>
      <c r="I61" s="90"/>
      <c r="J61" s="90"/>
      <c r="K61" s="91"/>
      <c r="L61" s="92"/>
      <c r="M61" s="129"/>
      <c r="N61" s="93"/>
      <c r="O61" s="94"/>
      <c r="P61" s="94"/>
      <c r="Q61" s="95"/>
      <c r="R61" s="96"/>
      <c r="S61" s="95"/>
      <c r="T61" s="110"/>
      <c r="U61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3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3"/>
      <c r="AS61" s="82"/>
      <c r="AT61" s="82"/>
      <c r="AU61" s="82"/>
      <c r="AV61" s="82"/>
      <c r="AW61" s="82"/>
      <c r="AX61" s="83"/>
      <c r="AY61" s="82"/>
      <c r="AZ61" s="82"/>
      <c r="BA61" s="82"/>
      <c r="BB61" s="82"/>
      <c r="BC61" s="82"/>
      <c r="BD61" s="84"/>
      <c r="BE61" s="82"/>
      <c r="BF61" s="82"/>
      <c r="BG61" s="82"/>
      <c r="BH61" s="82"/>
      <c r="BI61" s="82"/>
      <c r="BJ61" s="82"/>
      <c r="BK61" s="82"/>
      <c r="BL61" s="82"/>
      <c r="BM61" s="83"/>
      <c r="BN61" s="82"/>
      <c r="BO61" s="82"/>
      <c r="BP61" s="82"/>
      <c r="BQ61" s="82"/>
      <c r="BR61" s="82"/>
      <c r="BS61" s="82"/>
      <c r="BT61" s="82"/>
      <c r="BU61" s="82"/>
      <c r="BV61" s="84"/>
      <c r="BW61" s="84"/>
      <c r="BX61" s="85"/>
    </row>
    <row r="62" spans="1:76" s="86" customFormat="1" ht="12.75">
      <c r="A62"/>
      <c r="B62" s="71">
        <v>59</v>
      </c>
      <c r="C62" s="72"/>
      <c r="D62" s="73"/>
      <c r="E62" s="73"/>
      <c r="F62" s="73"/>
      <c r="G62" s="73"/>
      <c r="H62" s="74"/>
      <c r="I62" s="74"/>
      <c r="J62" s="74"/>
      <c r="K62" s="75"/>
      <c r="L62" s="76"/>
      <c r="M62" s="77"/>
      <c r="N62" s="77"/>
      <c r="O62" s="78"/>
      <c r="P62" s="121"/>
      <c r="Q62" s="79"/>
      <c r="R62" s="80"/>
      <c r="S62" s="79"/>
      <c r="T62" s="81"/>
      <c r="U6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3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3"/>
      <c r="AS62" s="82"/>
      <c r="AT62" s="82"/>
      <c r="AU62" s="82"/>
      <c r="AV62" s="82"/>
      <c r="AW62" s="82"/>
      <c r="AX62" s="83"/>
      <c r="AY62" s="82"/>
      <c r="AZ62" s="82"/>
      <c r="BA62" s="82"/>
      <c r="BB62" s="82"/>
      <c r="BC62" s="82"/>
      <c r="BD62" s="84"/>
      <c r="BE62" s="82"/>
      <c r="BF62" s="82"/>
      <c r="BG62" s="82"/>
      <c r="BH62" s="82"/>
      <c r="BI62" s="82"/>
      <c r="BJ62" s="82"/>
      <c r="BK62" s="82"/>
      <c r="BL62" s="82"/>
      <c r="BM62" s="83"/>
      <c r="BN62" s="82"/>
      <c r="BO62" s="82"/>
      <c r="BP62" s="82"/>
      <c r="BQ62" s="82"/>
      <c r="BR62" s="82"/>
      <c r="BS62" s="82"/>
      <c r="BT62" s="82"/>
      <c r="BU62" s="82"/>
      <c r="BV62" s="84"/>
      <c r="BW62" s="84"/>
      <c r="BX62" s="85"/>
    </row>
    <row r="63" spans="1:76" s="86" customFormat="1" ht="12.75">
      <c r="A63"/>
      <c r="B63" s="98">
        <v>60</v>
      </c>
      <c r="C63" s="88"/>
      <c r="D63" s="89"/>
      <c r="E63" s="89"/>
      <c r="F63" s="89"/>
      <c r="G63" s="89"/>
      <c r="H63" s="90"/>
      <c r="I63" s="90"/>
      <c r="J63" s="90"/>
      <c r="K63" s="91"/>
      <c r="L63" s="92"/>
      <c r="M63" s="129"/>
      <c r="N63" s="93"/>
      <c r="O63" s="94"/>
      <c r="P63" s="94"/>
      <c r="Q63" s="95"/>
      <c r="R63" s="96"/>
      <c r="S63" s="95"/>
      <c r="T63" s="110"/>
      <c r="U63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3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3"/>
      <c r="AS63" s="82"/>
      <c r="AT63" s="82"/>
      <c r="AU63" s="82"/>
      <c r="AV63" s="82"/>
      <c r="AW63" s="82"/>
      <c r="AX63" s="83"/>
      <c r="AY63" s="82"/>
      <c r="AZ63" s="82"/>
      <c r="BA63" s="82"/>
      <c r="BB63" s="82"/>
      <c r="BC63" s="82"/>
      <c r="BD63" s="84"/>
      <c r="BE63" s="82"/>
      <c r="BF63" s="82"/>
      <c r="BG63" s="82"/>
      <c r="BH63" s="82"/>
      <c r="BI63" s="82"/>
      <c r="BJ63" s="82"/>
      <c r="BK63" s="82"/>
      <c r="BL63" s="82"/>
      <c r="BM63" s="83"/>
      <c r="BN63" s="82"/>
      <c r="BO63" s="82"/>
      <c r="BP63" s="82"/>
      <c r="BQ63" s="82"/>
      <c r="BR63" s="82"/>
      <c r="BS63" s="82"/>
      <c r="BT63" s="82"/>
      <c r="BU63" s="82"/>
      <c r="BV63" s="84"/>
      <c r="BW63" s="84"/>
      <c r="BX63" s="85"/>
    </row>
    <row r="64" spans="8:16" ht="12.75">
      <c r="H64" s="130"/>
      <c r="I64" s="130"/>
      <c r="J64" s="130"/>
      <c r="K64" s="131"/>
      <c r="L64" s="132"/>
      <c r="M64" s="130"/>
      <c r="N64" s="130"/>
      <c r="O64" s="130"/>
      <c r="P64" s="130"/>
    </row>
    <row r="65" spans="1:62" ht="12.75">
      <c r="A65" s="133"/>
      <c r="C65" s="133"/>
      <c r="D65" s="114"/>
      <c r="H65" s="134"/>
      <c r="I65" s="134"/>
      <c r="J65" s="134"/>
      <c r="K65" s="134"/>
      <c r="L65" s="134"/>
      <c r="M65" s="135"/>
      <c r="N65" s="136"/>
      <c r="O65" s="136"/>
      <c r="P65" s="136"/>
      <c r="V65" s="137"/>
      <c r="W65" s="137"/>
      <c r="Y65" s="137"/>
      <c r="AA65" s="138"/>
      <c r="AB65" s="138"/>
      <c r="AC65" s="138"/>
      <c r="AD65" s="138"/>
      <c r="AE65" s="138"/>
      <c r="AF65" s="138"/>
      <c r="AG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X65" s="138"/>
      <c r="AY65" s="138"/>
      <c r="AZ65" s="138"/>
      <c r="BA65" s="138"/>
      <c r="BB65" s="138"/>
      <c r="BC65" s="138"/>
      <c r="BE65" s="138"/>
      <c r="BF65" s="138"/>
      <c r="BG65" s="138"/>
      <c r="BH65" s="138"/>
      <c r="BI65" s="138"/>
      <c r="BJ65" s="138"/>
    </row>
    <row r="66" spans="3:62" ht="12.75">
      <c r="C66" s="133"/>
      <c r="M66" s="139"/>
      <c r="V66" s="137"/>
      <c r="W66" s="137"/>
      <c r="X66" s="140"/>
      <c r="Y66" s="137"/>
      <c r="Z66" s="140"/>
      <c r="AA66" s="140"/>
      <c r="AB66" s="140"/>
      <c r="AC66" s="140"/>
      <c r="AD66" s="141"/>
      <c r="AE66" s="141"/>
      <c r="AF66" s="141"/>
      <c r="AG66" s="141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1"/>
      <c r="AS66" s="141"/>
      <c r="AT66" s="141"/>
      <c r="AU66" s="141"/>
      <c r="AV66" s="141"/>
      <c r="AW66" s="140"/>
      <c r="AX66" s="140"/>
      <c r="AY66" s="140"/>
      <c r="AZ66" s="141"/>
      <c r="BA66" s="141"/>
      <c r="BB66" s="141"/>
      <c r="BC66" s="141"/>
      <c r="BD66" s="140"/>
      <c r="BE66" s="140"/>
      <c r="BF66" s="140"/>
      <c r="BG66" s="141"/>
      <c r="BH66" s="141"/>
      <c r="BI66" s="141"/>
      <c r="BJ66" s="141"/>
    </row>
    <row r="67" spans="11:13" ht="12.75">
      <c r="K67" s="142"/>
      <c r="L67" s="142"/>
      <c r="M67" s="142"/>
    </row>
    <row r="68" ht="12.75">
      <c r="L68"/>
    </row>
    <row r="69" spans="11:13" ht="12.75">
      <c r="K69" s="142"/>
      <c r="L69" s="142"/>
      <c r="M69" s="142"/>
    </row>
  </sheetData>
  <sheetProtection selectLockedCells="1" selectUnlockedCells="1"/>
  <mergeCells count="21">
    <mergeCell ref="B1:E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conditionalFormatting sqref="HX64:IV65536">
    <cfRule type="cellIs" priority="1" dxfId="1" operator="equal" stopIfTrue="1">
      <formula>Calendário!$K$5</formula>
    </cfRule>
  </conditionalFormatting>
  <conditionalFormatting sqref="K68:M68">
    <cfRule type="cellIs" priority="2" dxfId="1" operator="equal" stopIfTrue="1">
      <formula>Calendário!$K$5</formula>
    </cfRule>
  </conditionalFormatting>
  <conditionalFormatting sqref="M66">
    <cfRule type="cellIs" priority="3" dxfId="1" operator="equal" stopIfTrue="1">
      <formula>Calendário!$K$5</formula>
    </cfRule>
  </conditionalFormatting>
  <conditionalFormatting sqref="D64">
    <cfRule type="cellIs" priority="4" dxfId="1" operator="equal" stopIfTrue="1">
      <formula>Calendário!$K$5</formula>
    </cfRule>
  </conditionalFormatting>
  <conditionalFormatting sqref="A1:B12 A14:A64 B13:B63 C1:D3 C64 D4:G63 E1:G1 R4:R63 U4:U12 U14:U63 V64:W64 Y64 AA64:AG64 AI64:AV64 AX64:BC64 BE64:BJ64">
    <cfRule type="cellIs" priority="5" dxfId="1" operator="equal" stopIfTrue="1">
      <formula>Calendário!$K$5</formula>
    </cfRule>
  </conditionalFormatting>
  <conditionalFormatting sqref="AS2 AV2 AY2 BB2 BE2 BH2 BK2 BN2 BQ2">
    <cfRule type="cellIs" priority="6" dxfId="1" operator="equal" stopIfTrue="1">
      <formula>Calendário!$K$5</formula>
    </cfRule>
  </conditionalFormatting>
  <conditionalFormatting sqref="A65:J65535 K65:L67 K69:Q65535 M65:P65 M67 N66:P67 Q65:Q67 R65:U65535 V67:BJ65535 X65 Z65 AH65 AW65 BD65 BK65:HW65535">
    <cfRule type="cellIs" priority="7" dxfId="1" operator="equal" stopIfTrue="1">
      <formula>Calendário!$K$5</formula>
    </cfRule>
  </conditionalFormatting>
  <conditionalFormatting sqref="M55:M63 N4:P63 T4:T63">
    <cfRule type="cellIs" priority="8" dxfId="2" operator="lessThanOrEqual" stopIfTrue="1">
      <formula>5.9</formula>
    </cfRule>
  </conditionalFormatting>
  <conditionalFormatting sqref="L4:L63">
    <cfRule type="cellIs" priority="9" dxfId="3" operator="between" stopIfTrue="1">
      <formula>25</formula>
      <formula>49</formula>
    </cfRule>
    <cfRule type="cellIs" priority="10" dxfId="2" operator="greaterThanOrEqual" stopIfTrue="1">
      <formula>50</formula>
    </cfRule>
    <cfRule type="cellIs" priority="11" dxfId="4" operator="between" stopIfTrue="1">
      <formula>16</formula>
      <formula>24</formula>
    </cfRule>
  </conditionalFormatting>
  <conditionalFormatting sqref="Q4:Q63 S4:S63">
    <cfRule type="cellIs" priority="12" dxfId="2" operator="equal" stopIfTrue="1">
      <formula>"RF"</formula>
    </cfRule>
    <cfRule type="cellIs" priority="13" dxfId="5" operator="equal" stopIfTrue="1">
      <formula>"EE"</formula>
    </cfRule>
    <cfRule type="cellIs" priority="14" dxfId="6" operator="equal" stopIfTrue="1">
      <formula>"A"</formula>
    </cfRule>
  </conditionalFormatting>
  <conditionalFormatting sqref="V4:AP63 AR4:AR63">
    <cfRule type="cellIs" priority="15" dxfId="7" operator="greaterThan" stopIfTrue="1">
      <formula>0</formula>
    </cfRule>
  </conditionalFormatting>
  <conditionalFormatting sqref="AQ4:AQ63 AS4:BW63">
    <cfRule type="cellIs" priority="16" dxfId="7" operator="greaterThan" stopIfTrue="1">
      <formula>0</formula>
    </cfRule>
  </conditionalFormatting>
  <conditionalFormatting sqref="M4:M54">
    <cfRule type="cellIs" priority="17" dxfId="2" operator="lessThanOrEqual" stopIfTrue="1">
      <formula>5.9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X69"/>
  <sheetViews>
    <sheetView zoomScale="75" zoomScaleNormal="75" workbookViewId="0" topLeftCell="A1">
      <pane ySplit="2685" topLeftCell="A4" activePane="bottomLeft" state="split"/>
      <selection pane="topLeft" activeCell="A1" sqref="A1"/>
      <selection pane="bottomLeft" activeCell="T4" sqref="T4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40.140625" style="0" customWidth="1"/>
    <col min="5" max="5" width="5.57421875" style="0" customWidth="1"/>
    <col min="6" max="7" width="0" style="0" hidden="1" customWidth="1"/>
    <col min="8" max="8" width="5.57421875" style="0" customWidth="1"/>
    <col min="9" max="10" width="4.00390625" style="0" customWidth="1"/>
    <col min="11" max="11" width="4.28125" style="0" customWidth="1"/>
    <col min="12" max="12" width="9.140625" style="59" customWidth="1"/>
    <col min="13" max="14" width="6.28125" style="0" customWidth="1"/>
    <col min="15" max="16" width="4.00390625" style="0" customWidth="1"/>
    <col min="17" max="17" width="8.00390625" style="0" customWidth="1"/>
    <col min="18" max="18" width="5.57421875" style="0" customWidth="1"/>
    <col min="19" max="19" width="8.00390625" style="0" customWidth="1"/>
    <col min="20" max="20" width="6.28125" style="60" customWidth="1"/>
    <col min="21" max="21" width="11.57421875" style="0" customWidth="1"/>
    <col min="22" max="76" width="4.00390625" style="0" customWidth="1"/>
    <col min="77" max="16384" width="11.57421875" style="0" customWidth="1"/>
  </cols>
  <sheetData>
    <row r="1" spans="1:76" s="67" customFormat="1" ht="48" customHeight="1">
      <c r="A1" s="61"/>
      <c r="B1" s="62" t="s">
        <v>38</v>
      </c>
      <c r="C1" s="62"/>
      <c r="D1" s="62"/>
      <c r="E1" s="62"/>
      <c r="F1" s="62"/>
      <c r="G1" s="62"/>
      <c r="H1" s="63"/>
      <c r="I1" s="63"/>
      <c r="J1" s="63">
        <v>10</v>
      </c>
      <c r="K1" s="63"/>
      <c r="L1" s="63">
        <f>Calendário!I27</f>
        <v>60</v>
      </c>
      <c r="M1" s="63" t="s">
        <v>39</v>
      </c>
      <c r="N1" s="63"/>
      <c r="O1" s="63"/>
      <c r="P1" s="63"/>
      <c r="Q1" s="63"/>
      <c r="R1" s="63"/>
      <c r="S1" s="63"/>
      <c r="T1" s="64"/>
      <c r="U1" s="63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</row>
    <row r="2" spans="1:76" s="69" customFormat="1" ht="50.25" customHeight="1">
      <c r="A2"/>
      <c r="B2" s="62" t="s">
        <v>40</v>
      </c>
      <c r="C2" s="62" t="s">
        <v>41</v>
      </c>
      <c r="D2" s="62" t="s">
        <v>42</v>
      </c>
      <c r="E2" s="63" t="s">
        <v>43</v>
      </c>
      <c r="F2" s="63" t="s">
        <v>13</v>
      </c>
      <c r="G2" s="63" t="s">
        <v>44</v>
      </c>
      <c r="H2" s="63" t="s">
        <v>45</v>
      </c>
      <c r="I2" s="63" t="s">
        <v>46</v>
      </c>
      <c r="J2" s="63" t="s">
        <v>47</v>
      </c>
      <c r="K2" s="63" t="s">
        <v>48</v>
      </c>
      <c r="L2" s="63" t="s">
        <v>49</v>
      </c>
      <c r="M2" s="63" t="s">
        <v>50</v>
      </c>
      <c r="N2" s="63" t="s">
        <v>51</v>
      </c>
      <c r="O2" s="63" t="s">
        <v>52</v>
      </c>
      <c r="P2" s="63" t="s">
        <v>53</v>
      </c>
      <c r="Q2" s="63" t="s">
        <v>54</v>
      </c>
      <c r="R2" s="63" t="s">
        <v>128</v>
      </c>
      <c r="S2" s="63" t="s">
        <v>56</v>
      </c>
      <c r="T2" s="64" t="s">
        <v>57</v>
      </c>
      <c r="U2" s="63"/>
      <c r="V2" s="68" t="s">
        <v>58</v>
      </c>
      <c r="W2" s="68" t="s">
        <v>59</v>
      </c>
      <c r="X2" s="68" t="s">
        <v>58</v>
      </c>
      <c r="Y2" s="68" t="s">
        <v>59</v>
      </c>
      <c r="Z2" s="68" t="s">
        <v>58</v>
      </c>
      <c r="AA2" s="68" t="s">
        <v>59</v>
      </c>
      <c r="AB2" s="68" t="s">
        <v>58</v>
      </c>
      <c r="AC2" s="68" t="s">
        <v>59</v>
      </c>
      <c r="AD2" s="68" t="s">
        <v>58</v>
      </c>
      <c r="AE2" s="68" t="s">
        <v>59</v>
      </c>
      <c r="AF2" s="68" t="s">
        <v>58</v>
      </c>
      <c r="AG2" s="68" t="s">
        <v>59</v>
      </c>
      <c r="AH2" s="68" t="s">
        <v>58</v>
      </c>
      <c r="AI2" s="68" t="s">
        <v>59</v>
      </c>
      <c r="AJ2" s="68" t="s">
        <v>58</v>
      </c>
      <c r="AK2" s="68" t="s">
        <v>59</v>
      </c>
      <c r="AL2" s="68" t="s">
        <v>58</v>
      </c>
      <c r="AM2" s="68" t="s">
        <v>59</v>
      </c>
      <c r="AN2" s="68" t="s">
        <v>58</v>
      </c>
      <c r="AO2" s="68" t="s">
        <v>59</v>
      </c>
      <c r="AP2" s="68" t="s">
        <v>58</v>
      </c>
      <c r="AQ2" s="68" t="s">
        <v>59</v>
      </c>
      <c r="AR2" s="68" t="s">
        <v>58</v>
      </c>
      <c r="AS2" s="63"/>
      <c r="AT2" s="68"/>
      <c r="AU2" s="68"/>
      <c r="AV2" s="63"/>
      <c r="AW2" s="68"/>
      <c r="AX2" s="68"/>
      <c r="AY2" s="63"/>
      <c r="AZ2" s="68"/>
      <c r="BA2" s="68"/>
      <c r="BB2" s="63"/>
      <c r="BC2" s="68"/>
      <c r="BD2" s="68"/>
      <c r="BE2" s="63"/>
      <c r="BF2" s="68"/>
      <c r="BG2" s="68"/>
      <c r="BH2" s="63"/>
      <c r="BI2" s="68"/>
      <c r="BJ2" s="68"/>
      <c r="BK2" s="63"/>
      <c r="BL2" s="68"/>
      <c r="BM2" s="68"/>
      <c r="BN2" s="63"/>
      <c r="BO2" s="68"/>
      <c r="BP2" s="68"/>
      <c r="BQ2" s="63"/>
      <c r="BR2" s="68"/>
      <c r="BS2" s="68"/>
      <c r="BT2" s="68"/>
      <c r="BU2" s="68"/>
      <c r="BV2" s="68"/>
      <c r="BW2" s="68"/>
      <c r="BX2" s="68"/>
    </row>
    <row r="3" spans="1:76" s="69" customFormat="1" ht="63.75" customHeight="1">
      <c r="A3"/>
      <c r="B3" s="62"/>
      <c r="C3" s="62"/>
      <c r="D3" s="62"/>
      <c r="E3" s="63"/>
      <c r="F3" s="63"/>
      <c r="G3" s="63"/>
      <c r="H3" s="63" t="s">
        <v>60</v>
      </c>
      <c r="I3" s="63"/>
      <c r="J3" s="63"/>
      <c r="K3" s="63"/>
      <c r="L3" s="63"/>
      <c r="M3" s="63"/>
      <c r="N3" s="63"/>
      <c r="O3" s="63" t="s">
        <v>52</v>
      </c>
      <c r="P3" s="63" t="s">
        <v>53</v>
      </c>
      <c r="Q3" s="63"/>
      <c r="R3" s="63"/>
      <c r="S3" s="63"/>
      <c r="T3" s="64"/>
      <c r="U3" s="63"/>
      <c r="V3" s="68">
        <v>43014</v>
      </c>
      <c r="W3" s="68">
        <v>43019</v>
      </c>
      <c r="X3" s="68">
        <v>43021</v>
      </c>
      <c r="Y3" s="68">
        <v>43026</v>
      </c>
      <c r="Z3" s="68">
        <v>43028</v>
      </c>
      <c r="AA3" s="68">
        <v>43033</v>
      </c>
      <c r="AB3" s="68">
        <v>43035</v>
      </c>
      <c r="AC3" s="68">
        <v>43040</v>
      </c>
      <c r="AD3" s="68">
        <v>43042</v>
      </c>
      <c r="AE3" s="68">
        <v>43047</v>
      </c>
      <c r="AF3" s="68">
        <v>43049</v>
      </c>
      <c r="AG3" s="68">
        <v>43054</v>
      </c>
      <c r="AH3" s="68">
        <v>43056</v>
      </c>
      <c r="AI3" s="68">
        <v>43061</v>
      </c>
      <c r="AJ3" s="68">
        <v>43063</v>
      </c>
      <c r="AK3" s="68">
        <v>43068</v>
      </c>
      <c r="AL3" s="68">
        <v>43070</v>
      </c>
      <c r="AM3" s="68">
        <v>43075</v>
      </c>
      <c r="AN3" s="68">
        <v>43077</v>
      </c>
      <c r="AO3" s="68">
        <v>43082</v>
      </c>
      <c r="AP3" s="68">
        <v>43084</v>
      </c>
      <c r="AQ3" s="68">
        <v>43089</v>
      </c>
      <c r="AR3" s="68">
        <v>43091</v>
      </c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70">
        <v>11</v>
      </c>
    </row>
    <row r="4" spans="1:76" s="86" customFormat="1" ht="16.5" customHeight="1">
      <c r="A4"/>
      <c r="B4" s="71">
        <v>1</v>
      </c>
      <c r="C4" s="72" t="s">
        <v>129</v>
      </c>
      <c r="D4" s="73" t="s">
        <v>130</v>
      </c>
      <c r="E4" s="73" t="s">
        <v>131</v>
      </c>
      <c r="F4" s="73"/>
      <c r="G4" s="73" t="s">
        <v>132</v>
      </c>
      <c r="H4" s="74">
        <v>9.9</v>
      </c>
      <c r="I4" s="74"/>
      <c r="J4" s="74"/>
      <c r="K4" s="75">
        <f>SUM(V4:BW4)</f>
        <v>2</v>
      </c>
      <c r="L4" s="76">
        <f>K4/L$1*100</f>
        <v>3.3333333333333335</v>
      </c>
      <c r="M4" s="77">
        <f>(H4+I4+J4)/3</f>
        <v>3.3000000000000003</v>
      </c>
      <c r="N4" s="77">
        <f>M4*10</f>
        <v>33</v>
      </c>
      <c r="O4" s="78"/>
      <c r="P4" s="78"/>
      <c r="Q4" s="79" t="str">
        <f>IF(L4&gt;25,"RF",IF(M4&gt;5.9,"A","EE"))</f>
        <v>EE</v>
      </c>
      <c r="R4" s="80"/>
      <c r="S4" s="79" t="str">
        <f>IF(Q4="A","A",IF(Q4="RF",Q4,IF(Q4="EE",IF(R4="",Q4,IF(R4&gt;5.9,"A","RNEE")))))</f>
        <v>EE</v>
      </c>
      <c r="T4" s="81">
        <f>IF(R4="",M4,R4)</f>
        <v>3.3000000000000003</v>
      </c>
      <c r="U4"/>
      <c r="V4" s="82" t="s">
        <v>133</v>
      </c>
      <c r="W4" s="82"/>
      <c r="X4" s="82">
        <v>2</v>
      </c>
      <c r="Y4" s="82"/>
      <c r="Z4" s="82"/>
      <c r="AA4" s="82"/>
      <c r="AB4" s="82"/>
      <c r="AC4" s="82"/>
      <c r="AD4" s="82"/>
      <c r="AE4" s="82"/>
      <c r="AF4" s="83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3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5"/>
    </row>
    <row r="5" spans="1:76" s="86" customFormat="1" ht="16.5" customHeight="1">
      <c r="A5"/>
      <c r="B5" s="87">
        <v>2</v>
      </c>
      <c r="C5" s="88" t="s">
        <v>134</v>
      </c>
      <c r="D5" s="89" t="s">
        <v>135</v>
      </c>
      <c r="E5" s="89" t="s">
        <v>103</v>
      </c>
      <c r="F5" s="89"/>
      <c r="G5" s="89" t="s">
        <v>136</v>
      </c>
      <c r="H5" s="90"/>
      <c r="I5" s="90"/>
      <c r="J5" s="90"/>
      <c r="K5" s="91">
        <f>SUM(V5:BW5)</f>
        <v>16</v>
      </c>
      <c r="L5" s="92">
        <f>K5/L$1*100</f>
        <v>26.666666666666668</v>
      </c>
      <c r="M5" s="93">
        <f>(H5+I5+J5)/3</f>
        <v>0</v>
      </c>
      <c r="N5" s="93">
        <f>M5*10</f>
        <v>0</v>
      </c>
      <c r="O5" s="94"/>
      <c r="P5" s="94"/>
      <c r="Q5" s="95" t="str">
        <f>IF(L5&gt;25,"RF",IF(M5&gt;5.9,"A","EE"))</f>
        <v>RF</v>
      </c>
      <c r="R5" s="96"/>
      <c r="S5" s="95" t="str">
        <f>IF(Q5="A","A",IF(Q5="RF",Q5,IF(Q5="EE",IF(R5="",Q5,IF(R5&gt;5.9,"A","RNEE")))))</f>
        <v>RF</v>
      </c>
      <c r="T5" s="97">
        <f>IF(R5="",M5,R5)</f>
        <v>0</v>
      </c>
      <c r="U5"/>
      <c r="V5" s="82">
        <v>2</v>
      </c>
      <c r="W5" s="82">
        <v>2</v>
      </c>
      <c r="X5" s="82">
        <v>2</v>
      </c>
      <c r="Y5" s="82">
        <v>2</v>
      </c>
      <c r="Z5" s="82">
        <v>2</v>
      </c>
      <c r="AA5" s="82">
        <v>2</v>
      </c>
      <c r="AB5" s="82"/>
      <c r="AC5" s="82"/>
      <c r="AD5" s="82"/>
      <c r="AE5" s="82"/>
      <c r="AF5" s="83"/>
      <c r="AG5" s="82"/>
      <c r="AH5" s="82"/>
      <c r="AI5" s="82">
        <v>2</v>
      </c>
      <c r="AJ5" s="82"/>
      <c r="AK5" s="82"/>
      <c r="AL5" s="82"/>
      <c r="AM5" s="82"/>
      <c r="AN5" s="82"/>
      <c r="AO5" s="82"/>
      <c r="AP5" s="82">
        <v>2</v>
      </c>
      <c r="AQ5" s="82"/>
      <c r="AR5" s="83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5"/>
    </row>
    <row r="6" spans="1:76" s="86" customFormat="1" ht="16.5" customHeight="1">
      <c r="A6"/>
      <c r="B6" s="71">
        <v>3</v>
      </c>
      <c r="C6" s="72" t="s">
        <v>137</v>
      </c>
      <c r="D6" s="73" t="s">
        <v>138</v>
      </c>
      <c r="E6" s="73" t="s">
        <v>103</v>
      </c>
      <c r="F6" s="73"/>
      <c r="G6" s="73" t="s">
        <v>139</v>
      </c>
      <c r="H6" s="74"/>
      <c r="I6" s="74"/>
      <c r="J6" s="74"/>
      <c r="K6" s="75">
        <f>SUM(V6:BW6)</f>
        <v>10</v>
      </c>
      <c r="L6" s="76">
        <f>K6/L$1*100</f>
        <v>16.666666666666664</v>
      </c>
      <c r="M6" s="77">
        <f>(H6+I6+J6)/3</f>
        <v>0</v>
      </c>
      <c r="N6" s="77">
        <f>M6*10</f>
        <v>0</v>
      </c>
      <c r="O6" s="78"/>
      <c r="P6" s="78"/>
      <c r="Q6" s="79" t="str">
        <f>IF(L6&gt;25,"RF",IF(M6&gt;5.9,"A","EE"))</f>
        <v>EE</v>
      </c>
      <c r="R6" s="80"/>
      <c r="S6" s="79" t="str">
        <f>IF(Q6="A","A",IF(Q6="RF",Q6,IF(Q6="EE",IF(R6="",Q6,IF(R6&gt;5.9,"A","RNEE")))))</f>
        <v>EE</v>
      </c>
      <c r="T6" s="81">
        <f>IF(R6="",M6,R6)</f>
        <v>0</v>
      </c>
      <c r="U6"/>
      <c r="V6" s="82">
        <v>2</v>
      </c>
      <c r="W6" s="82"/>
      <c r="X6" s="82">
        <v>2</v>
      </c>
      <c r="Y6" s="82"/>
      <c r="Z6" s="82"/>
      <c r="AA6" s="82"/>
      <c r="AB6" s="82"/>
      <c r="AC6" s="82"/>
      <c r="AD6" s="82"/>
      <c r="AE6" s="82"/>
      <c r="AF6" s="83"/>
      <c r="AG6" s="82"/>
      <c r="AH6" s="82"/>
      <c r="AI6" s="82">
        <v>2</v>
      </c>
      <c r="AJ6" s="82">
        <v>2</v>
      </c>
      <c r="AK6" s="82"/>
      <c r="AL6" s="82"/>
      <c r="AM6" s="82"/>
      <c r="AN6" s="82"/>
      <c r="AO6" s="82">
        <v>2</v>
      </c>
      <c r="AP6" s="82"/>
      <c r="AQ6" s="82"/>
      <c r="AR6" s="83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5"/>
    </row>
    <row r="7" spans="1:76" s="86" customFormat="1" ht="16.5" customHeight="1">
      <c r="A7"/>
      <c r="B7" s="98">
        <v>4</v>
      </c>
      <c r="C7" s="99" t="s">
        <v>140</v>
      </c>
      <c r="D7" s="100" t="s">
        <v>141</v>
      </c>
      <c r="E7" s="100" t="s">
        <v>103</v>
      </c>
      <c r="F7" s="100"/>
      <c r="G7" s="100" t="s">
        <v>142</v>
      </c>
      <c r="H7" s="101"/>
      <c r="I7" s="101"/>
      <c r="J7" s="101"/>
      <c r="K7" s="102">
        <f>SUM(V7:BW7)</f>
        <v>10</v>
      </c>
      <c r="L7" s="103">
        <f>K7/L$1*100</f>
        <v>16.666666666666664</v>
      </c>
      <c r="M7" s="143">
        <f>(H7+I7+J7)/3</f>
        <v>0</v>
      </c>
      <c r="N7" s="104">
        <f>M7*10</f>
        <v>0</v>
      </c>
      <c r="O7" s="105"/>
      <c r="P7" s="105"/>
      <c r="Q7" s="106" t="str">
        <f>IF(L7&gt;25,"RF",IF(M7&gt;5.9,"A","EE"))</f>
        <v>EE</v>
      </c>
      <c r="R7" s="107"/>
      <c r="S7" s="106" t="str">
        <f>IF(Q7="A","A",IF(Q7="RF",Q7,IF(Q7="EE",IF(R7="",Q7,IF(R7&gt;5.9,"A","RNEE")))))</f>
        <v>EE</v>
      </c>
      <c r="T7" s="108">
        <f>IF(R7="",M7,R7)</f>
        <v>0</v>
      </c>
      <c r="U7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3"/>
      <c r="AG7" s="82"/>
      <c r="AH7" s="82"/>
      <c r="AI7" s="82"/>
      <c r="AJ7" s="82"/>
      <c r="AK7" s="82"/>
      <c r="AL7" s="82">
        <v>2</v>
      </c>
      <c r="AM7" s="82">
        <v>2</v>
      </c>
      <c r="AN7" s="82">
        <v>2</v>
      </c>
      <c r="AO7" s="82">
        <v>2</v>
      </c>
      <c r="AP7" s="82">
        <v>2</v>
      </c>
      <c r="AQ7" s="82"/>
      <c r="AR7" s="83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5"/>
    </row>
    <row r="8" spans="1:76" s="86" customFormat="1" ht="16.5" customHeight="1">
      <c r="A8"/>
      <c r="B8" s="71">
        <v>5</v>
      </c>
      <c r="C8" s="72" t="s">
        <v>143</v>
      </c>
      <c r="D8" s="73" t="s">
        <v>144</v>
      </c>
      <c r="E8" s="73" t="s">
        <v>103</v>
      </c>
      <c r="F8" s="73"/>
      <c r="G8" s="73" t="s">
        <v>145</v>
      </c>
      <c r="H8" s="74">
        <v>0.1</v>
      </c>
      <c r="I8" s="74"/>
      <c r="J8" s="74"/>
      <c r="K8" s="75">
        <f>SUM(V8:BW8)</f>
        <v>8</v>
      </c>
      <c r="L8" s="76">
        <f>K8/L$1*100</f>
        <v>13.333333333333334</v>
      </c>
      <c r="M8" s="120">
        <f>(H8+I8+J8)/3</f>
        <v>0.03333333333333333</v>
      </c>
      <c r="N8" s="77">
        <f>M8*10</f>
        <v>0.3333333333333333</v>
      </c>
      <c r="O8" s="78"/>
      <c r="P8" s="78"/>
      <c r="Q8" s="79" t="str">
        <f>IF(L8&gt;25,"RF",IF(M8&gt;5.9,"A","EE"))</f>
        <v>EE</v>
      </c>
      <c r="R8" s="80"/>
      <c r="S8" s="79" t="str">
        <f>IF(Q8="A","A",IF(Q8="RF",Q8,IF(Q8="EE",IF(R8="",Q8,IF(R8&gt;5.9,"A","RNEE")))))</f>
        <v>EE</v>
      </c>
      <c r="T8" s="109">
        <f>IF(R8="",M8,R8)</f>
        <v>0.03333333333333333</v>
      </c>
      <c r="U8"/>
      <c r="V8" s="82"/>
      <c r="W8" s="82"/>
      <c r="X8" s="82">
        <v>2</v>
      </c>
      <c r="Y8" s="82">
        <v>2</v>
      </c>
      <c r="Z8" s="82"/>
      <c r="AA8" s="82"/>
      <c r="AB8" s="82"/>
      <c r="AC8" s="82"/>
      <c r="AD8" s="82"/>
      <c r="AE8" s="82"/>
      <c r="AF8" s="83"/>
      <c r="AG8" s="82"/>
      <c r="AH8" s="82"/>
      <c r="AI8" s="82"/>
      <c r="AJ8" s="82">
        <v>2</v>
      </c>
      <c r="AK8" s="82"/>
      <c r="AL8" s="82"/>
      <c r="AM8" s="82"/>
      <c r="AN8" s="82">
        <v>2</v>
      </c>
      <c r="AO8" s="82"/>
      <c r="AP8" s="82"/>
      <c r="AQ8" s="82"/>
      <c r="AR8" s="83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5"/>
    </row>
    <row r="9" spans="1:76" s="86" customFormat="1" ht="16.5" customHeight="1">
      <c r="A9"/>
      <c r="B9" s="87">
        <v>6</v>
      </c>
      <c r="C9" s="88" t="s">
        <v>146</v>
      </c>
      <c r="D9" s="89" t="s">
        <v>147</v>
      </c>
      <c r="E9" s="89" t="s">
        <v>103</v>
      </c>
      <c r="F9" s="89"/>
      <c r="G9" s="89" t="s">
        <v>148</v>
      </c>
      <c r="H9" s="90">
        <v>10</v>
      </c>
      <c r="I9" s="90"/>
      <c r="J9" s="90"/>
      <c r="K9" s="91">
        <f>SUM(V9:BW9)</f>
        <v>0</v>
      </c>
      <c r="L9" s="92">
        <f>K9/L$1*100</f>
        <v>0</v>
      </c>
      <c r="M9" s="129">
        <f>(H9+I9+J9)/3</f>
        <v>3.3333333333333335</v>
      </c>
      <c r="N9" s="93">
        <f>M9*10</f>
        <v>33.333333333333336</v>
      </c>
      <c r="O9" s="94"/>
      <c r="P9" s="94"/>
      <c r="Q9" s="95" t="str">
        <f>IF(L9&gt;25,"RF",IF(M9&gt;5.9,"A","EE"))</f>
        <v>EE</v>
      </c>
      <c r="R9" s="96"/>
      <c r="S9" s="95" t="str">
        <f>IF(Q9="A","A",IF(Q9="RF",Q9,IF(Q9="EE",IF(R9="",Q9,IF(R9&gt;5.9,"A","RNEE")))))</f>
        <v>EE</v>
      </c>
      <c r="T9" s="110">
        <f>IF(R9="",M9,R9)</f>
        <v>3.3333333333333335</v>
      </c>
      <c r="U9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3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3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5"/>
    </row>
    <row r="10" spans="1:76" s="86" customFormat="1" ht="16.5" customHeight="1">
      <c r="A10"/>
      <c r="B10" s="71">
        <v>7</v>
      </c>
      <c r="C10" s="72" t="s">
        <v>149</v>
      </c>
      <c r="D10" s="73" t="s">
        <v>150</v>
      </c>
      <c r="E10" s="73" t="s">
        <v>103</v>
      </c>
      <c r="F10" s="73"/>
      <c r="G10" s="73" t="s">
        <v>151</v>
      </c>
      <c r="H10" s="74">
        <v>7</v>
      </c>
      <c r="I10" s="74"/>
      <c r="J10" s="74"/>
      <c r="K10" s="75">
        <f>SUM(V10:BW10)</f>
        <v>6</v>
      </c>
      <c r="L10" s="76">
        <f>K10/L$1*100</f>
        <v>10</v>
      </c>
      <c r="M10" s="120">
        <f>(H10+I10+J10)/3</f>
        <v>2.3333333333333335</v>
      </c>
      <c r="N10" s="77">
        <f>M10*10</f>
        <v>23.333333333333336</v>
      </c>
      <c r="O10" s="78"/>
      <c r="P10" s="78"/>
      <c r="Q10" s="79" t="str">
        <f>IF(L10&gt;25,"RF",IF(M10&gt;5.9,"A","EE"))</f>
        <v>EE</v>
      </c>
      <c r="R10" s="80"/>
      <c r="S10" s="79" t="str">
        <f>IF(Q10="A","A",IF(Q10="RF",Q10,IF(Q10="EE",IF(R10="",Q10,IF(R10&gt;5.9,"A","RNEE")))))</f>
        <v>EE</v>
      </c>
      <c r="T10" s="109">
        <f>IF(R10="",M10,R10)</f>
        <v>2.3333333333333335</v>
      </c>
      <c r="U10"/>
      <c r="V10" s="82"/>
      <c r="W10" s="82"/>
      <c r="X10" s="82">
        <v>2</v>
      </c>
      <c r="Y10" s="82"/>
      <c r="Z10" s="82"/>
      <c r="AA10" s="82"/>
      <c r="AB10" s="82"/>
      <c r="AC10" s="82"/>
      <c r="AD10" s="82"/>
      <c r="AE10" s="82"/>
      <c r="AF10" s="83"/>
      <c r="AG10" s="82"/>
      <c r="AH10" s="82"/>
      <c r="AI10" s="82"/>
      <c r="AJ10" s="82"/>
      <c r="AK10" s="82"/>
      <c r="AL10" s="82"/>
      <c r="AM10" s="82"/>
      <c r="AN10" s="82">
        <v>2</v>
      </c>
      <c r="AO10" s="82"/>
      <c r="AP10" s="82">
        <v>2</v>
      </c>
      <c r="AQ10" s="82"/>
      <c r="AR10" s="83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5"/>
    </row>
    <row r="11" spans="1:76" s="86" customFormat="1" ht="16.5" customHeight="1">
      <c r="A11"/>
      <c r="B11" s="98">
        <v>8</v>
      </c>
      <c r="C11" s="99" t="s">
        <v>152</v>
      </c>
      <c r="D11" s="100" t="s">
        <v>153</v>
      </c>
      <c r="E11" s="100" t="s">
        <v>103</v>
      </c>
      <c r="F11" s="100"/>
      <c r="G11" s="100" t="s">
        <v>154</v>
      </c>
      <c r="H11" s="101"/>
      <c r="I11" s="101"/>
      <c r="J11" s="101"/>
      <c r="K11" s="102">
        <f>SUM(V11:BW11)</f>
        <v>6</v>
      </c>
      <c r="L11" s="103">
        <f>K11/L$1*100</f>
        <v>10</v>
      </c>
      <c r="M11" s="143">
        <f>(H11+I11+J11)/3</f>
        <v>0</v>
      </c>
      <c r="N11" s="104">
        <f>M11*10</f>
        <v>0</v>
      </c>
      <c r="O11" s="105"/>
      <c r="P11" s="105"/>
      <c r="Q11" s="106" t="str">
        <f>IF(L11&gt;25,"RF",IF(M11&gt;5.9,"A","EE"))</f>
        <v>EE</v>
      </c>
      <c r="R11" s="107"/>
      <c r="S11" s="106" t="str">
        <f>IF(Q11="A","A",IF(Q11="RF",Q11,IF(Q11="EE",IF(R11="",Q11,IF(R11&gt;5.9,"A","RNEE")))))</f>
        <v>EE</v>
      </c>
      <c r="T11" s="108">
        <f>IF(R11="",M11,R11)</f>
        <v>0</v>
      </c>
      <c r="U11"/>
      <c r="V11" s="82"/>
      <c r="W11" s="82">
        <v>2</v>
      </c>
      <c r="X11" s="82">
        <v>2</v>
      </c>
      <c r="Y11" s="82"/>
      <c r="Z11" s="82"/>
      <c r="AA11" s="82"/>
      <c r="AB11" s="82"/>
      <c r="AC11" s="82"/>
      <c r="AD11" s="82"/>
      <c r="AE11" s="82"/>
      <c r="AF11" s="83"/>
      <c r="AG11" s="82"/>
      <c r="AH11" s="82"/>
      <c r="AI11" s="82">
        <v>2</v>
      </c>
      <c r="AJ11" s="82"/>
      <c r="AK11" s="82"/>
      <c r="AL11" s="82"/>
      <c r="AM11" s="82"/>
      <c r="AN11" s="82"/>
      <c r="AO11" s="82"/>
      <c r="AP11" s="82"/>
      <c r="AQ11" s="82"/>
      <c r="AR11" s="83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5"/>
    </row>
    <row r="12" spans="1:76" s="86" customFormat="1" ht="16.5" customHeight="1">
      <c r="A12"/>
      <c r="B12" s="71">
        <v>9</v>
      </c>
      <c r="C12" s="72" t="s">
        <v>155</v>
      </c>
      <c r="D12" s="73" t="s">
        <v>156</v>
      </c>
      <c r="E12" s="73" t="s">
        <v>103</v>
      </c>
      <c r="F12" s="73"/>
      <c r="G12" s="73" t="s">
        <v>157</v>
      </c>
      <c r="H12" s="74">
        <v>0.5</v>
      </c>
      <c r="I12" s="74"/>
      <c r="J12" s="74"/>
      <c r="K12" s="75">
        <f>SUM(V12:BW12)</f>
        <v>6</v>
      </c>
      <c r="L12" s="76">
        <f>K12/L$1*100</f>
        <v>10</v>
      </c>
      <c r="M12" s="120">
        <f>(H12+I12+J12)/3</f>
        <v>0.16666666666666666</v>
      </c>
      <c r="N12" s="77">
        <f>M12*10</f>
        <v>1.6666666666666665</v>
      </c>
      <c r="O12" s="78"/>
      <c r="P12" s="78"/>
      <c r="Q12" s="79" t="str">
        <f>IF(L12&gt;25,"RF",IF(M12&gt;5.9,"A","EE"))</f>
        <v>EE</v>
      </c>
      <c r="R12" s="80"/>
      <c r="S12" s="79" t="str">
        <f>IF(Q12="A","A",IF(Q12="RF",Q12,IF(Q12="EE",IF(R12="",Q12,IF(R12&gt;5.9,"A","RNEE")))))</f>
        <v>EE</v>
      </c>
      <c r="T12" s="109">
        <f>IF(R12="",M12,R12)</f>
        <v>0.16666666666666666</v>
      </c>
      <c r="U12"/>
      <c r="V12" s="82">
        <v>2</v>
      </c>
      <c r="W12" s="82"/>
      <c r="X12" s="82">
        <v>2</v>
      </c>
      <c r="Y12" s="82"/>
      <c r="Z12" s="82"/>
      <c r="AA12" s="82"/>
      <c r="AB12" s="82"/>
      <c r="AC12" s="82"/>
      <c r="AD12" s="82"/>
      <c r="AE12" s="82"/>
      <c r="AF12" s="83"/>
      <c r="AG12" s="82"/>
      <c r="AH12" s="82"/>
      <c r="AI12" s="82"/>
      <c r="AJ12" s="82">
        <v>2</v>
      </c>
      <c r="AK12" s="82"/>
      <c r="AL12" s="82"/>
      <c r="AM12" s="82"/>
      <c r="AN12" s="82"/>
      <c r="AO12" s="82"/>
      <c r="AP12" s="82"/>
      <c r="AQ12" s="82"/>
      <c r="AR12" s="83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5"/>
    </row>
    <row r="13" spans="1:76" s="113" customFormat="1" ht="16.5" customHeight="1">
      <c r="A13" s="111"/>
      <c r="B13" s="87">
        <v>10</v>
      </c>
      <c r="C13" s="88" t="s">
        <v>158</v>
      </c>
      <c r="D13" s="89" t="s">
        <v>159</v>
      </c>
      <c r="E13" s="89" t="s">
        <v>160</v>
      </c>
      <c r="F13" s="89"/>
      <c r="G13" s="89" t="s">
        <v>161</v>
      </c>
      <c r="H13" s="90"/>
      <c r="I13" s="90"/>
      <c r="J13" s="90"/>
      <c r="K13" s="91">
        <f>SUM(V13:BW13)</f>
        <v>4</v>
      </c>
      <c r="L13" s="92">
        <f>K13/L$1*100</f>
        <v>6.666666666666667</v>
      </c>
      <c r="M13" s="129">
        <f>(H13+I13+J13)/3</f>
        <v>0</v>
      </c>
      <c r="N13" s="93">
        <f>M13*10</f>
        <v>0</v>
      </c>
      <c r="O13" s="94"/>
      <c r="P13" s="94"/>
      <c r="Q13" s="95" t="str">
        <f>IF(L13&gt;25,"RF",IF(M13&gt;5.9,"A","EE"))</f>
        <v>EE</v>
      </c>
      <c r="R13" s="96"/>
      <c r="S13" s="95" t="str">
        <f>IF(Q13="A","A",IF(Q13="RF",Q13,IF(Q13="EE",IF(R13="",Q13,IF(R13&gt;5.9,"A","RNEE")))))</f>
        <v>EE</v>
      </c>
      <c r="T13" s="110">
        <f>IF(R13="",M13,R13)</f>
        <v>0</v>
      </c>
      <c r="U13" s="111"/>
      <c r="V13" s="82" t="s">
        <v>133</v>
      </c>
      <c r="W13" s="82"/>
      <c r="X13" s="82">
        <v>2</v>
      </c>
      <c r="Y13" s="82">
        <v>2</v>
      </c>
      <c r="Z13" s="82"/>
      <c r="AA13" s="82"/>
      <c r="AB13" s="82"/>
      <c r="AC13" s="82"/>
      <c r="AD13" s="82"/>
      <c r="AE13" s="82"/>
      <c r="AF13" s="83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3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112"/>
    </row>
    <row r="14" spans="1:76" s="86" customFormat="1" ht="16.5" customHeight="1">
      <c r="A14"/>
      <c r="B14" s="71">
        <v>11</v>
      </c>
      <c r="C14" s="72" t="s">
        <v>162</v>
      </c>
      <c r="D14" s="73" t="s">
        <v>163</v>
      </c>
      <c r="E14" s="73" t="s">
        <v>103</v>
      </c>
      <c r="F14" s="73"/>
      <c r="G14" s="73" t="s">
        <v>164</v>
      </c>
      <c r="H14" s="74"/>
      <c r="I14" s="74"/>
      <c r="J14" s="74"/>
      <c r="K14" s="75">
        <f>SUM(V14:BW14)</f>
        <v>14</v>
      </c>
      <c r="L14" s="76">
        <f>K14/L$1*100</f>
        <v>23.333333333333332</v>
      </c>
      <c r="M14" s="120">
        <f>(H14+I14+J14)/3</f>
        <v>0</v>
      </c>
      <c r="N14" s="77">
        <f>M14*10</f>
        <v>0</v>
      </c>
      <c r="O14" s="78"/>
      <c r="P14" s="78"/>
      <c r="Q14" s="79" t="str">
        <f>IF(L14&gt;25,"RF",IF(M14&gt;5.9,"A","EE"))</f>
        <v>EE</v>
      </c>
      <c r="R14" s="80"/>
      <c r="S14" s="79" t="str">
        <f>IF(Q14="A","A",IF(Q14="RF",Q14,IF(Q14="EE",IF(R14="",Q14,IF(R14&gt;5.9,"A","RNEE")))))</f>
        <v>EE</v>
      </c>
      <c r="T14" s="109">
        <f>IF(R14="",M14,R14)</f>
        <v>0</v>
      </c>
      <c r="U14"/>
      <c r="V14" s="124"/>
      <c r="W14" s="124">
        <v>2</v>
      </c>
      <c r="X14" s="124">
        <v>2</v>
      </c>
      <c r="Y14" s="124"/>
      <c r="Z14" s="124">
        <v>2</v>
      </c>
      <c r="AA14" s="124"/>
      <c r="AB14" s="124">
        <v>2</v>
      </c>
      <c r="AC14" s="82"/>
      <c r="AD14" s="82"/>
      <c r="AE14" s="124"/>
      <c r="AF14" s="83"/>
      <c r="AG14" s="124"/>
      <c r="AH14" s="124"/>
      <c r="AI14" s="124"/>
      <c r="AJ14" s="124">
        <v>2</v>
      </c>
      <c r="AK14" s="124">
        <v>2</v>
      </c>
      <c r="AL14" s="124"/>
      <c r="AM14" s="124"/>
      <c r="AN14" s="124"/>
      <c r="AO14" s="124"/>
      <c r="AP14" s="124">
        <v>2</v>
      </c>
      <c r="AQ14" s="124"/>
      <c r="AR14" s="83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5"/>
    </row>
    <row r="15" spans="1:76" s="86" customFormat="1" ht="16.5" customHeight="1">
      <c r="A15"/>
      <c r="B15" s="98">
        <v>12</v>
      </c>
      <c r="C15" s="99" t="s">
        <v>165</v>
      </c>
      <c r="D15" s="100" t="s">
        <v>166</v>
      </c>
      <c r="E15" s="100" t="s">
        <v>67</v>
      </c>
      <c r="F15" s="100"/>
      <c r="G15" s="100" t="s">
        <v>167</v>
      </c>
      <c r="H15" s="101"/>
      <c r="I15" s="101"/>
      <c r="J15" s="101"/>
      <c r="K15" s="102">
        <f>SUM(V15:BW15)</f>
        <v>22</v>
      </c>
      <c r="L15" s="103">
        <f>K15/L$1*100</f>
        <v>36.666666666666664</v>
      </c>
      <c r="M15" s="143">
        <f>(H15+I15+J15)/3</f>
        <v>0</v>
      </c>
      <c r="N15" s="104">
        <f>M15*10</f>
        <v>0</v>
      </c>
      <c r="O15" s="105"/>
      <c r="P15" s="105"/>
      <c r="Q15" s="106" t="str">
        <f>IF(L15&gt;25,"RF",IF(M15&gt;5.9,"A","EE"))</f>
        <v>RF</v>
      </c>
      <c r="R15" s="107"/>
      <c r="S15" s="106" t="str">
        <f>IF(Q15="A","A",IF(Q15="RF",Q15,IF(Q15="EE",IF(R15="",Q15,IF(R15&gt;5.9,"A","RNEE")))))</f>
        <v>RF</v>
      </c>
      <c r="T15" s="108">
        <f>IF(R15="",M15,R15)</f>
        <v>0</v>
      </c>
      <c r="U15"/>
      <c r="V15" s="82"/>
      <c r="W15" s="82">
        <v>2</v>
      </c>
      <c r="X15" s="82">
        <v>2</v>
      </c>
      <c r="Y15" s="82"/>
      <c r="Z15" s="82">
        <v>2</v>
      </c>
      <c r="AA15" s="82">
        <v>2</v>
      </c>
      <c r="AB15" s="82">
        <v>2</v>
      </c>
      <c r="AC15" s="82"/>
      <c r="AD15" s="82"/>
      <c r="AE15" s="82"/>
      <c r="AF15" s="83"/>
      <c r="AG15" s="82"/>
      <c r="AH15" s="82"/>
      <c r="AI15" s="82"/>
      <c r="AJ15" s="82">
        <v>2</v>
      </c>
      <c r="AK15" s="82">
        <v>2</v>
      </c>
      <c r="AL15" s="82">
        <v>2</v>
      </c>
      <c r="AM15" s="82"/>
      <c r="AN15" s="82">
        <v>2</v>
      </c>
      <c r="AO15" s="82">
        <v>2</v>
      </c>
      <c r="AP15" s="82">
        <v>2</v>
      </c>
      <c r="AQ15" s="82"/>
      <c r="AR15" s="83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5"/>
    </row>
    <row r="16" spans="1:76" s="86" customFormat="1" ht="16.5" customHeight="1">
      <c r="A16"/>
      <c r="B16" s="71">
        <v>13</v>
      </c>
      <c r="C16" s="72" t="s">
        <v>168</v>
      </c>
      <c r="D16" s="73" t="s">
        <v>169</v>
      </c>
      <c r="E16" s="73" t="s">
        <v>103</v>
      </c>
      <c r="F16" s="73"/>
      <c r="G16" s="73" t="s">
        <v>170</v>
      </c>
      <c r="H16" s="74"/>
      <c r="I16" s="74"/>
      <c r="J16" s="74"/>
      <c r="K16" s="75">
        <f>SUM(V16:BW16)</f>
        <v>6</v>
      </c>
      <c r="L16" s="76">
        <f>K16/L$1*100</f>
        <v>10</v>
      </c>
      <c r="M16" s="120">
        <f>(H16+I16+J16)/3</f>
        <v>0</v>
      </c>
      <c r="N16" s="77">
        <f>M16*10</f>
        <v>0</v>
      </c>
      <c r="O16" s="78"/>
      <c r="P16" s="78"/>
      <c r="Q16" s="79" t="str">
        <f>IF(L16&gt;25,"RF",IF(M16&gt;5.9,"A","EE"))</f>
        <v>EE</v>
      </c>
      <c r="R16" s="80"/>
      <c r="S16" s="79" t="str">
        <f>IF(Q16="A","A",IF(Q16="RF",Q16,IF(Q16="EE",IF(R16="",Q16,IF(R16&gt;5.9,"A","RNEE")))))</f>
        <v>EE</v>
      </c>
      <c r="T16" s="109">
        <f>IF(R16="",M16,R16)</f>
        <v>0</v>
      </c>
      <c r="U16"/>
      <c r="V16" s="82"/>
      <c r="W16" s="82">
        <v>2</v>
      </c>
      <c r="X16" s="82">
        <v>2</v>
      </c>
      <c r="Y16" s="82"/>
      <c r="Z16" s="82"/>
      <c r="AA16" s="82"/>
      <c r="AB16" s="82"/>
      <c r="AC16" s="82"/>
      <c r="AD16" s="82"/>
      <c r="AE16" s="82"/>
      <c r="AF16" s="83"/>
      <c r="AG16" s="82"/>
      <c r="AH16" s="82"/>
      <c r="AI16" s="82"/>
      <c r="AJ16" s="82"/>
      <c r="AK16" s="82"/>
      <c r="AL16" s="82"/>
      <c r="AM16" s="82">
        <v>2</v>
      </c>
      <c r="AN16" s="82"/>
      <c r="AO16" s="82"/>
      <c r="AP16" s="82"/>
      <c r="AQ16" s="82"/>
      <c r="AR16" s="83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5"/>
    </row>
    <row r="17" spans="1:76" s="86" customFormat="1" ht="16.5" customHeight="1">
      <c r="A17"/>
      <c r="B17" s="87">
        <v>14</v>
      </c>
      <c r="C17" s="88" t="s">
        <v>171</v>
      </c>
      <c r="D17" s="89" t="s">
        <v>172</v>
      </c>
      <c r="E17" s="89" t="s">
        <v>103</v>
      </c>
      <c r="F17" s="89"/>
      <c r="G17" s="89" t="s">
        <v>173</v>
      </c>
      <c r="H17" s="90">
        <v>8.1</v>
      </c>
      <c r="I17" s="90"/>
      <c r="J17" s="90"/>
      <c r="K17" s="91">
        <f>SUM(V17:BW17)</f>
        <v>12</v>
      </c>
      <c r="L17" s="92">
        <f>K17/L$1*100</f>
        <v>20</v>
      </c>
      <c r="M17" s="129">
        <f>(H17+I17+J17)/3</f>
        <v>2.6999999999999997</v>
      </c>
      <c r="N17" s="93">
        <f>M17*10</f>
        <v>26.999999999999996</v>
      </c>
      <c r="O17" s="94"/>
      <c r="P17" s="94"/>
      <c r="Q17" s="95" t="str">
        <f>IF(L17&gt;25,"RF",IF(M17&gt;5.9,"A","EE"))</f>
        <v>EE</v>
      </c>
      <c r="R17" s="96"/>
      <c r="S17" s="95" t="str">
        <f>IF(Q17="A","A",IF(Q17="RF",Q17,IF(Q17="EE",IF(R17="",Q17,IF(R17&gt;5.9,"A","RNEE")))))</f>
        <v>EE</v>
      </c>
      <c r="T17" s="110">
        <f>IF(R17="",M17,R17)</f>
        <v>2.6999999999999997</v>
      </c>
      <c r="U17"/>
      <c r="V17" s="82">
        <v>2</v>
      </c>
      <c r="W17" s="82"/>
      <c r="X17" s="82">
        <v>2</v>
      </c>
      <c r="Y17" s="82"/>
      <c r="Z17" s="82">
        <v>2</v>
      </c>
      <c r="AA17" s="82"/>
      <c r="AB17" s="82">
        <v>2</v>
      </c>
      <c r="AC17" s="82"/>
      <c r="AD17" s="82"/>
      <c r="AE17" s="82"/>
      <c r="AF17" s="83"/>
      <c r="AG17" s="82"/>
      <c r="AH17" s="82"/>
      <c r="AI17" s="82"/>
      <c r="AJ17" s="82"/>
      <c r="AK17" s="82"/>
      <c r="AL17" s="82">
        <v>2</v>
      </c>
      <c r="AM17" s="82"/>
      <c r="AN17" s="82"/>
      <c r="AO17" s="82"/>
      <c r="AP17" s="82">
        <v>2</v>
      </c>
      <c r="AQ17" s="82"/>
      <c r="AR17" s="83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5"/>
    </row>
    <row r="18" spans="1:76" s="86" customFormat="1" ht="16.5" customHeight="1">
      <c r="A18"/>
      <c r="B18" s="71">
        <v>15</v>
      </c>
      <c r="C18" s="72" t="s">
        <v>174</v>
      </c>
      <c r="D18" s="73" t="s">
        <v>175</v>
      </c>
      <c r="E18" s="73" t="s">
        <v>126</v>
      </c>
      <c r="F18" s="73"/>
      <c r="G18" s="73" t="s">
        <v>176</v>
      </c>
      <c r="H18" s="74">
        <v>0.8</v>
      </c>
      <c r="I18" s="74"/>
      <c r="J18" s="74"/>
      <c r="K18" s="75">
        <f>SUM(V18:BW18)</f>
        <v>30</v>
      </c>
      <c r="L18" s="76">
        <f>K18/L$1*100</f>
        <v>50</v>
      </c>
      <c r="M18" s="120">
        <f>(H18+I18+J18)/3</f>
        <v>0.26666666666666666</v>
      </c>
      <c r="N18" s="77">
        <f>M18*10</f>
        <v>2.6666666666666665</v>
      </c>
      <c r="O18" s="78"/>
      <c r="P18" s="78"/>
      <c r="Q18" s="79" t="str">
        <f>IF(L18&gt;25,"RF",IF(M18&gt;5.9,"A","EE"))</f>
        <v>RF</v>
      </c>
      <c r="R18" s="80"/>
      <c r="S18" s="79" t="str">
        <f>IF(Q18="A","A",IF(Q18="RF",Q18,IF(Q18="EE",IF(R18="",Q18,IF(R18&gt;5.9,"A","RNEE")))))</f>
        <v>RF</v>
      </c>
      <c r="T18" s="109">
        <f>IF(R18="",M18,R18)</f>
        <v>0.26666666666666666</v>
      </c>
      <c r="U18"/>
      <c r="V18" s="82" t="s">
        <v>133</v>
      </c>
      <c r="W18" s="82">
        <v>2</v>
      </c>
      <c r="X18" s="82">
        <v>2</v>
      </c>
      <c r="Y18" s="82">
        <v>2</v>
      </c>
      <c r="Z18" s="82">
        <v>2</v>
      </c>
      <c r="AA18" s="82">
        <v>2</v>
      </c>
      <c r="AB18" s="82">
        <v>2</v>
      </c>
      <c r="AC18" s="82">
        <v>2</v>
      </c>
      <c r="AD18" s="82"/>
      <c r="AE18" s="82"/>
      <c r="AF18" s="83"/>
      <c r="AG18" s="82"/>
      <c r="AH18" s="82"/>
      <c r="AI18" s="82">
        <v>2</v>
      </c>
      <c r="AJ18" s="82">
        <v>2</v>
      </c>
      <c r="AK18" s="82">
        <v>2</v>
      </c>
      <c r="AL18" s="82">
        <v>2</v>
      </c>
      <c r="AM18" s="82">
        <v>2</v>
      </c>
      <c r="AN18" s="82">
        <v>2</v>
      </c>
      <c r="AO18" s="82">
        <v>2</v>
      </c>
      <c r="AP18" s="82">
        <v>2</v>
      </c>
      <c r="AQ18" s="82"/>
      <c r="AR18" s="83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5"/>
    </row>
    <row r="19" spans="1:76" s="86" customFormat="1" ht="16.5" customHeight="1">
      <c r="A19"/>
      <c r="B19" s="98">
        <v>16</v>
      </c>
      <c r="C19" s="99" t="s">
        <v>177</v>
      </c>
      <c r="D19" s="100" t="s">
        <v>178</v>
      </c>
      <c r="E19" s="100" t="s">
        <v>179</v>
      </c>
      <c r="F19" s="100"/>
      <c r="G19" s="100" t="s">
        <v>180</v>
      </c>
      <c r="H19" s="101"/>
      <c r="I19" s="101"/>
      <c r="J19" s="101"/>
      <c r="K19" s="102">
        <f>SUM(V19:BW19)</f>
        <v>20</v>
      </c>
      <c r="L19" s="103">
        <f>K19/L$1*100</f>
        <v>33.33333333333333</v>
      </c>
      <c r="M19" s="143">
        <f>(H19+I19+J19)/3</f>
        <v>0</v>
      </c>
      <c r="N19" s="104">
        <f>M19*10</f>
        <v>0</v>
      </c>
      <c r="O19" s="105"/>
      <c r="P19" s="105"/>
      <c r="Q19" s="106" t="str">
        <f>IF(L19&gt;25,"RF",IF(M19&gt;5.9,"A","EE"))</f>
        <v>RF</v>
      </c>
      <c r="R19" s="107"/>
      <c r="S19" s="106" t="str">
        <f>IF(Q19="A","A",IF(Q19="RF",Q19,IF(Q19="EE",IF(R19="",Q19,IF(R19&gt;5.9,"A","RNEE")))))</f>
        <v>RF</v>
      </c>
      <c r="T19" s="108">
        <f>IF(R19="",M19,R19)</f>
        <v>0</v>
      </c>
      <c r="U19"/>
      <c r="V19" s="82" t="s">
        <v>133</v>
      </c>
      <c r="W19" s="82">
        <v>2</v>
      </c>
      <c r="X19" s="82">
        <v>2</v>
      </c>
      <c r="Y19" s="82"/>
      <c r="Z19" s="82"/>
      <c r="AA19" s="82"/>
      <c r="AB19" s="82">
        <v>2</v>
      </c>
      <c r="AC19" s="82">
        <v>2</v>
      </c>
      <c r="AD19" s="82"/>
      <c r="AE19" s="82"/>
      <c r="AF19" s="83"/>
      <c r="AG19" s="82"/>
      <c r="AH19" s="82"/>
      <c r="AI19" s="82"/>
      <c r="AJ19" s="82">
        <v>2</v>
      </c>
      <c r="AK19" s="82"/>
      <c r="AL19" s="82">
        <v>2</v>
      </c>
      <c r="AM19" s="82">
        <v>2</v>
      </c>
      <c r="AN19" s="82">
        <v>2</v>
      </c>
      <c r="AO19" s="82">
        <v>2</v>
      </c>
      <c r="AP19" s="82">
        <v>2</v>
      </c>
      <c r="AQ19" s="82"/>
      <c r="AR19" s="83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5"/>
    </row>
    <row r="20" spans="1:76" s="86" customFormat="1" ht="16.5" customHeight="1">
      <c r="A20"/>
      <c r="B20" s="71">
        <v>17</v>
      </c>
      <c r="C20" s="72" t="s">
        <v>181</v>
      </c>
      <c r="D20" s="73" t="s">
        <v>182</v>
      </c>
      <c r="E20" s="73" t="s">
        <v>67</v>
      </c>
      <c r="F20" s="73"/>
      <c r="G20" s="73" t="s">
        <v>183</v>
      </c>
      <c r="H20" s="74"/>
      <c r="I20" s="74"/>
      <c r="J20" s="74"/>
      <c r="K20" s="75">
        <f>SUM(V20:BW20)</f>
        <v>12</v>
      </c>
      <c r="L20" s="76">
        <f>K20/L$1*100</f>
        <v>20</v>
      </c>
      <c r="M20" s="120">
        <f>(H20+I20+J20)/3</f>
        <v>0</v>
      </c>
      <c r="N20" s="77">
        <f>M20*10</f>
        <v>0</v>
      </c>
      <c r="O20" s="78"/>
      <c r="P20" s="78"/>
      <c r="Q20" s="79" t="str">
        <f>IF(L20&gt;25,"RF",IF(M20&gt;5.9,"A","EE"))</f>
        <v>EE</v>
      </c>
      <c r="R20" s="80"/>
      <c r="S20" s="79" t="str">
        <f>IF(Q20="A","A",IF(Q20="RF",Q20,IF(Q20="EE",IF(R20="",Q20,IF(R20&gt;5.9,"A","RNEE")))))</f>
        <v>EE</v>
      </c>
      <c r="T20" s="109">
        <f>IF(R20="",M20,R20)</f>
        <v>0</v>
      </c>
      <c r="U20"/>
      <c r="V20" s="82"/>
      <c r="W20" s="82">
        <v>2</v>
      </c>
      <c r="X20" s="82">
        <v>2</v>
      </c>
      <c r="Y20" s="82"/>
      <c r="Z20" s="82">
        <v>2</v>
      </c>
      <c r="AA20" s="82"/>
      <c r="AB20" s="82">
        <v>2</v>
      </c>
      <c r="AC20" s="82"/>
      <c r="AD20" s="82"/>
      <c r="AE20" s="82"/>
      <c r="AF20" s="83"/>
      <c r="AG20" s="82"/>
      <c r="AH20" s="82"/>
      <c r="AI20" s="82"/>
      <c r="AJ20" s="82"/>
      <c r="AK20" s="82"/>
      <c r="AL20" s="82"/>
      <c r="AM20" s="82"/>
      <c r="AN20" s="82">
        <v>2</v>
      </c>
      <c r="AO20" s="82"/>
      <c r="AP20" s="82">
        <v>2</v>
      </c>
      <c r="AQ20" s="82"/>
      <c r="AR20" s="83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5"/>
    </row>
    <row r="21" spans="1:76" s="86" customFormat="1" ht="16.5" customHeight="1">
      <c r="A21"/>
      <c r="B21" s="87">
        <v>18</v>
      </c>
      <c r="C21" s="88" t="s">
        <v>184</v>
      </c>
      <c r="D21" s="89" t="s">
        <v>185</v>
      </c>
      <c r="E21" s="89" t="s">
        <v>67</v>
      </c>
      <c r="F21" s="89"/>
      <c r="G21" s="89" t="s">
        <v>186</v>
      </c>
      <c r="H21" s="90"/>
      <c r="I21" s="90"/>
      <c r="J21" s="90"/>
      <c r="K21" s="91">
        <f>SUM(V21:BW21)</f>
        <v>8</v>
      </c>
      <c r="L21" s="92">
        <f>K21/L$1*100</f>
        <v>13.333333333333334</v>
      </c>
      <c r="M21" s="129">
        <f>(H21+I21+J21)/3</f>
        <v>0</v>
      </c>
      <c r="N21" s="93">
        <f>M21*10</f>
        <v>0</v>
      </c>
      <c r="O21" s="94"/>
      <c r="P21" s="94"/>
      <c r="Q21" s="95" t="str">
        <f>IF(L21&gt;25,"RF",IF(M21&gt;5.9,"A","EE"))</f>
        <v>EE</v>
      </c>
      <c r="R21" s="96"/>
      <c r="S21" s="95" t="str">
        <f>IF(Q21="A","A",IF(Q21="RF",Q21,IF(Q21="EE",IF(R21="",Q21,IF(R21&gt;5.9,"A","RNEE")))))</f>
        <v>EE</v>
      </c>
      <c r="T21" s="110">
        <f>IF(R21="",M21,R21)</f>
        <v>0</v>
      </c>
      <c r="U21"/>
      <c r="V21" s="82"/>
      <c r="W21" s="82">
        <v>2</v>
      </c>
      <c r="X21" s="82">
        <v>2</v>
      </c>
      <c r="Y21" s="82"/>
      <c r="Z21" s="82">
        <v>2</v>
      </c>
      <c r="AA21" s="82"/>
      <c r="AB21" s="82"/>
      <c r="AC21" s="82"/>
      <c r="AD21" s="82"/>
      <c r="AE21" s="82"/>
      <c r="AF21" s="83"/>
      <c r="AG21" s="82"/>
      <c r="AH21" s="82"/>
      <c r="AI21" s="82"/>
      <c r="AJ21" s="82"/>
      <c r="AK21" s="82"/>
      <c r="AL21" s="82"/>
      <c r="AM21" s="82"/>
      <c r="AN21" s="82">
        <v>2</v>
      </c>
      <c r="AO21" s="82"/>
      <c r="AP21" s="82"/>
      <c r="AQ21" s="82"/>
      <c r="AR21" s="83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5"/>
    </row>
    <row r="22" spans="1:76" s="86" customFormat="1" ht="16.5" customHeight="1">
      <c r="A22"/>
      <c r="B22" s="71">
        <v>19</v>
      </c>
      <c r="C22" s="72" t="s">
        <v>187</v>
      </c>
      <c r="D22" s="73" t="s">
        <v>188</v>
      </c>
      <c r="E22" s="73" t="s">
        <v>103</v>
      </c>
      <c r="F22" s="73"/>
      <c r="G22" s="73" t="s">
        <v>189</v>
      </c>
      <c r="H22" s="74">
        <v>0</v>
      </c>
      <c r="I22" s="74"/>
      <c r="J22" s="74"/>
      <c r="K22" s="75">
        <f>SUM(V22:BW22)</f>
        <v>10</v>
      </c>
      <c r="L22" s="76">
        <f>K22/L$1*100</f>
        <v>16.666666666666664</v>
      </c>
      <c r="M22" s="120">
        <f>(H22+I22+J22)/3</f>
        <v>0</v>
      </c>
      <c r="N22" s="77">
        <f>M22*10</f>
        <v>0</v>
      </c>
      <c r="O22" s="78"/>
      <c r="P22" s="78"/>
      <c r="Q22" s="79" t="str">
        <f>IF(L22&gt;25,"RF",IF(M22&gt;5.9,"A","EE"))</f>
        <v>EE</v>
      </c>
      <c r="R22" s="80"/>
      <c r="S22" s="79" t="str">
        <f>IF(Q22="A","A",IF(Q22="RF",Q22,IF(Q22="EE",IF(R22="",Q22,IF(R22&gt;5.9,"A","RNEE")))))</f>
        <v>EE</v>
      </c>
      <c r="T22" s="109">
        <f>IF(R22="",M22,R22)</f>
        <v>0</v>
      </c>
      <c r="U22"/>
      <c r="V22" s="82">
        <v>2</v>
      </c>
      <c r="W22" s="82"/>
      <c r="X22" s="82">
        <v>2</v>
      </c>
      <c r="Y22" s="82"/>
      <c r="Z22" s="82">
        <v>2</v>
      </c>
      <c r="AA22" s="82"/>
      <c r="AB22" s="82">
        <v>2</v>
      </c>
      <c r="AC22" s="82"/>
      <c r="AD22" s="82"/>
      <c r="AE22" s="82"/>
      <c r="AF22" s="83"/>
      <c r="AG22" s="82"/>
      <c r="AH22" s="82"/>
      <c r="AI22" s="82"/>
      <c r="AJ22" s="82"/>
      <c r="AK22" s="82"/>
      <c r="AL22" s="82"/>
      <c r="AM22" s="82"/>
      <c r="AN22" s="82">
        <v>2</v>
      </c>
      <c r="AO22" s="82"/>
      <c r="AP22" s="82"/>
      <c r="AQ22" s="82"/>
      <c r="AR22" s="83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5"/>
    </row>
    <row r="23" spans="1:76" s="86" customFormat="1" ht="16.5" customHeight="1">
      <c r="A23"/>
      <c r="B23" s="98">
        <v>20</v>
      </c>
      <c r="C23" s="99" t="s">
        <v>190</v>
      </c>
      <c r="D23" s="100" t="s">
        <v>191</v>
      </c>
      <c r="E23" s="100" t="s">
        <v>63</v>
      </c>
      <c r="F23" s="100"/>
      <c r="G23" s="100" t="s">
        <v>192</v>
      </c>
      <c r="H23" s="101"/>
      <c r="I23" s="101"/>
      <c r="J23" s="101"/>
      <c r="K23" s="102">
        <f>SUM(V23:BW23)</f>
        <v>6</v>
      </c>
      <c r="L23" s="103">
        <f>K23/L$1*100</f>
        <v>10</v>
      </c>
      <c r="M23" s="143">
        <f>(H23+I23+J23)/3</f>
        <v>0</v>
      </c>
      <c r="N23" s="104">
        <f>M23*10</f>
        <v>0</v>
      </c>
      <c r="O23" s="105"/>
      <c r="P23" s="105"/>
      <c r="Q23" s="106" t="str">
        <f>IF(L23&gt;25,"RF",IF(M23&gt;5.9,"A","EE"))</f>
        <v>EE</v>
      </c>
      <c r="R23" s="107"/>
      <c r="S23" s="106" t="str">
        <f>IF(Q23="A","A",IF(Q23="RF",Q23,IF(Q23="EE",IF(R23="",Q23,IF(R23&gt;5.9,"A","RNEE")))))</f>
        <v>EE</v>
      </c>
      <c r="T23" s="108">
        <f>IF(R23="",M23,R23)</f>
        <v>0</v>
      </c>
      <c r="U23"/>
      <c r="V23" s="82"/>
      <c r="W23" s="82"/>
      <c r="X23" s="82">
        <v>2</v>
      </c>
      <c r="Y23" s="82"/>
      <c r="Z23" s="82"/>
      <c r="AA23" s="82"/>
      <c r="AB23" s="82"/>
      <c r="AC23" s="82">
        <v>2</v>
      </c>
      <c r="AD23" s="82"/>
      <c r="AE23" s="82"/>
      <c r="AF23" s="83"/>
      <c r="AG23" s="82"/>
      <c r="AH23" s="82"/>
      <c r="AI23" s="82"/>
      <c r="AJ23" s="82"/>
      <c r="AK23" s="82"/>
      <c r="AL23" s="82"/>
      <c r="AM23" s="82"/>
      <c r="AN23" s="82">
        <v>2</v>
      </c>
      <c r="AO23" s="82"/>
      <c r="AP23" s="82"/>
      <c r="AQ23" s="82"/>
      <c r="AR23" s="83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5"/>
    </row>
    <row r="24" spans="1:76" s="86" customFormat="1" ht="16.5" customHeight="1">
      <c r="A24"/>
      <c r="B24" s="71">
        <v>21</v>
      </c>
      <c r="C24" s="72" t="s">
        <v>193</v>
      </c>
      <c r="D24" s="73" t="s">
        <v>194</v>
      </c>
      <c r="E24" s="73" t="s">
        <v>103</v>
      </c>
      <c r="F24" s="73"/>
      <c r="G24" s="73" t="s">
        <v>195</v>
      </c>
      <c r="H24" s="74">
        <v>9.8</v>
      </c>
      <c r="I24" s="74"/>
      <c r="J24" s="74"/>
      <c r="K24" s="75">
        <f>SUM(V24:BW24)</f>
        <v>2</v>
      </c>
      <c r="L24" s="76">
        <f>K24/L$1*100</f>
        <v>3.3333333333333335</v>
      </c>
      <c r="M24" s="120">
        <f>(H24+I24+J24)/3</f>
        <v>3.266666666666667</v>
      </c>
      <c r="N24" s="77">
        <f>M24*10</f>
        <v>32.66666666666667</v>
      </c>
      <c r="O24" s="78"/>
      <c r="P24" s="78"/>
      <c r="Q24" s="79" t="str">
        <f>IF(L24&gt;25,"RF",IF(M24&gt;5.9,"A","EE"))</f>
        <v>EE</v>
      </c>
      <c r="R24" s="80"/>
      <c r="S24" s="79" t="str">
        <f>IF(Q24="A","A",IF(Q24="RF",Q24,IF(Q24="EE",IF(R24="",Q24,IF(R24&gt;5.9,"A","RNEE")))))</f>
        <v>EE</v>
      </c>
      <c r="T24" s="109">
        <f>IF(R24="",M24,R24)</f>
        <v>3.266666666666667</v>
      </c>
      <c r="U24"/>
      <c r="V24" s="82"/>
      <c r="W24" s="82"/>
      <c r="X24" s="82">
        <v>2</v>
      </c>
      <c r="Y24" s="82"/>
      <c r="Z24" s="82"/>
      <c r="AA24" s="82"/>
      <c r="AB24" s="82"/>
      <c r="AC24" s="82"/>
      <c r="AD24" s="82"/>
      <c r="AE24" s="82"/>
      <c r="AF24" s="83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3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5"/>
    </row>
    <row r="25" spans="1:76" s="86" customFormat="1" ht="16.5" customHeight="1">
      <c r="A25"/>
      <c r="B25" s="98">
        <v>22</v>
      </c>
      <c r="C25" s="88" t="s">
        <v>196</v>
      </c>
      <c r="D25" s="89" t="s">
        <v>197</v>
      </c>
      <c r="E25" s="89" t="s">
        <v>103</v>
      </c>
      <c r="F25" s="89"/>
      <c r="G25" s="89" t="s">
        <v>198</v>
      </c>
      <c r="H25" s="90"/>
      <c r="I25" s="90"/>
      <c r="J25" s="90"/>
      <c r="K25" s="91">
        <f>SUM(V25:BW25)</f>
        <v>2</v>
      </c>
      <c r="L25" s="92">
        <f>K25/L$1*100</f>
        <v>3.3333333333333335</v>
      </c>
      <c r="M25" s="129">
        <f>(H25+I25+J25)/3</f>
        <v>0</v>
      </c>
      <c r="N25" s="93">
        <f>M25*10</f>
        <v>0</v>
      </c>
      <c r="O25" s="94"/>
      <c r="P25" s="94"/>
      <c r="Q25" s="95" t="str">
        <f>IF(L25&gt;25,"RF",IF(M25&gt;5.9,"A","EE"))</f>
        <v>EE</v>
      </c>
      <c r="R25" s="96"/>
      <c r="S25" s="95" t="str">
        <f>IF(Q25="A","A",IF(Q25="RF",Q25,IF(Q25="EE",IF(R25="",Q25,IF(R25&gt;5.9,"A","RNEE")))))</f>
        <v>EE</v>
      </c>
      <c r="T25" s="110">
        <f>IF(R25="",M25,R25)</f>
        <v>0</v>
      </c>
      <c r="U25"/>
      <c r="V25" s="82"/>
      <c r="W25" s="82"/>
      <c r="X25" s="82">
        <v>2</v>
      </c>
      <c r="Y25" s="82"/>
      <c r="Z25" s="82"/>
      <c r="AA25" s="82"/>
      <c r="AB25" s="82"/>
      <c r="AC25" s="82"/>
      <c r="AD25" s="82"/>
      <c r="AE25" s="82"/>
      <c r="AF25" s="83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3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5"/>
    </row>
    <row r="26" spans="1:76" s="86" customFormat="1" ht="16.5" customHeight="1">
      <c r="A26"/>
      <c r="B26" s="71">
        <v>23</v>
      </c>
      <c r="C26" s="72" t="s">
        <v>199</v>
      </c>
      <c r="D26" s="73" t="s">
        <v>200</v>
      </c>
      <c r="E26" s="73" t="s">
        <v>103</v>
      </c>
      <c r="F26" s="73"/>
      <c r="G26" s="73" t="s">
        <v>201</v>
      </c>
      <c r="H26" s="74"/>
      <c r="I26" s="74"/>
      <c r="J26" s="74"/>
      <c r="K26" s="75">
        <f>SUM(V26:BW26)</f>
        <v>20</v>
      </c>
      <c r="L26" s="76">
        <f>K26/L$1*100</f>
        <v>33.33333333333333</v>
      </c>
      <c r="M26" s="120">
        <f>(H26+I26+J26)/3</f>
        <v>0</v>
      </c>
      <c r="N26" s="77">
        <f>M26*10</f>
        <v>0</v>
      </c>
      <c r="O26" s="78"/>
      <c r="P26" s="78"/>
      <c r="Q26" s="79" t="str">
        <f>IF(L26&gt;25,"RF",IF(M26&gt;5.9,"A","EE"))</f>
        <v>RF</v>
      </c>
      <c r="R26" s="80"/>
      <c r="S26" s="79" t="str">
        <f>IF(Q26="A","A",IF(Q26="RF",Q26,IF(Q26="EE",IF(R26="",Q26,IF(R26&gt;5.9,"A","RNEE")))))</f>
        <v>RF</v>
      </c>
      <c r="T26" s="109">
        <f>IF(R26="",M26,R26)</f>
        <v>0</v>
      </c>
      <c r="U26"/>
      <c r="V26" s="82">
        <v>2</v>
      </c>
      <c r="W26" s="82"/>
      <c r="X26" s="82">
        <v>2</v>
      </c>
      <c r="Y26" s="82"/>
      <c r="Z26" s="82"/>
      <c r="AA26" s="82"/>
      <c r="AB26" s="82"/>
      <c r="AC26" s="82"/>
      <c r="AD26" s="82"/>
      <c r="AE26" s="82"/>
      <c r="AF26" s="83"/>
      <c r="AG26" s="82"/>
      <c r="AH26" s="82"/>
      <c r="AI26" s="82">
        <v>2</v>
      </c>
      <c r="AJ26" s="82">
        <v>2</v>
      </c>
      <c r="AK26" s="82">
        <v>2</v>
      </c>
      <c r="AL26" s="82">
        <v>2</v>
      </c>
      <c r="AM26" s="82">
        <v>2</v>
      </c>
      <c r="AN26" s="82">
        <v>2</v>
      </c>
      <c r="AO26" s="82">
        <v>2</v>
      </c>
      <c r="AP26" s="82">
        <v>2</v>
      </c>
      <c r="AQ26" s="82"/>
      <c r="AR26" s="83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5"/>
    </row>
    <row r="27" spans="1:76" s="86" customFormat="1" ht="16.5" customHeight="1">
      <c r="A27"/>
      <c r="B27" s="98">
        <v>24</v>
      </c>
      <c r="C27" s="88" t="s">
        <v>202</v>
      </c>
      <c r="D27" s="89" t="s">
        <v>203</v>
      </c>
      <c r="E27" s="89" t="s">
        <v>103</v>
      </c>
      <c r="F27" s="89">
        <v>87</v>
      </c>
      <c r="G27" s="89" t="s">
        <v>204</v>
      </c>
      <c r="H27" s="90">
        <v>10</v>
      </c>
      <c r="I27" s="90"/>
      <c r="J27" s="90"/>
      <c r="K27" s="91">
        <f>SUM(V27:BW27)</f>
        <v>4</v>
      </c>
      <c r="L27" s="92">
        <f>K27/L$1*100</f>
        <v>6.666666666666667</v>
      </c>
      <c r="M27" s="129">
        <f>(H27+I27+J27)/3</f>
        <v>3.3333333333333335</v>
      </c>
      <c r="N27" s="93">
        <f>M27*10</f>
        <v>33.333333333333336</v>
      </c>
      <c r="O27" s="94"/>
      <c r="P27" s="94"/>
      <c r="Q27" s="95" t="str">
        <f>IF(L27&gt;25,"RF",IF(M27&gt;5.9,"A","EE"))</f>
        <v>EE</v>
      </c>
      <c r="R27" s="96"/>
      <c r="S27" s="95" t="str">
        <f>IF(Q27="A","A",IF(Q27="RF",Q27,IF(Q27="EE",IF(R27="",Q27,IF(R27&gt;5.9,"A","RNEE")))))</f>
        <v>EE</v>
      </c>
      <c r="T27" s="110">
        <f>IF(R27="",M27,R27)</f>
        <v>3.3333333333333335</v>
      </c>
      <c r="U27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3"/>
      <c r="AG27" s="82"/>
      <c r="AH27" s="82"/>
      <c r="AI27" s="82">
        <v>2</v>
      </c>
      <c r="AJ27" s="82">
        <v>2</v>
      </c>
      <c r="AK27" s="82"/>
      <c r="AL27" s="82"/>
      <c r="AM27" s="82"/>
      <c r="AN27" s="82"/>
      <c r="AO27" s="82"/>
      <c r="AP27" s="82"/>
      <c r="AQ27" s="82"/>
      <c r="AR27" s="83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5"/>
    </row>
    <row r="28" spans="1:76" s="86" customFormat="1" ht="16.5" customHeight="1">
      <c r="A28"/>
      <c r="B28" s="71">
        <v>25</v>
      </c>
      <c r="C28" s="72" t="s">
        <v>205</v>
      </c>
      <c r="D28" s="73" t="s">
        <v>206</v>
      </c>
      <c r="E28" s="73" t="s">
        <v>103</v>
      </c>
      <c r="F28" s="73">
        <v>87</v>
      </c>
      <c r="G28" s="73" t="s">
        <v>207</v>
      </c>
      <c r="H28" s="74">
        <v>9</v>
      </c>
      <c r="I28" s="74"/>
      <c r="J28" s="74"/>
      <c r="K28" s="75">
        <f>SUM(V28:BW28)</f>
        <v>2</v>
      </c>
      <c r="L28" s="76">
        <f>K28/L$1*100</f>
        <v>3.3333333333333335</v>
      </c>
      <c r="M28" s="120">
        <f>(H28+I28+J28)/3</f>
        <v>3</v>
      </c>
      <c r="N28" s="77">
        <f>M28*10</f>
        <v>30</v>
      </c>
      <c r="O28" s="78"/>
      <c r="P28" s="78"/>
      <c r="Q28" s="79" t="str">
        <f>IF(L28&gt;25,"RF",IF(M28&gt;5.9,"A","EE"))</f>
        <v>EE</v>
      </c>
      <c r="R28" s="80"/>
      <c r="S28" s="79" t="str">
        <f>IF(Q28="A","A",IF(Q28="RF",Q28,IF(Q28="EE",IF(R28="",Q28,IF(R28&gt;5.9,"A","RNEE")))))</f>
        <v>EE</v>
      </c>
      <c r="T28" s="109">
        <f>IF(R28="",M28,R28)</f>
        <v>3</v>
      </c>
      <c r="U28"/>
      <c r="V28" s="82"/>
      <c r="W28" s="82"/>
      <c r="X28" s="82">
        <v>2</v>
      </c>
      <c r="Y28" s="82"/>
      <c r="Z28" s="82"/>
      <c r="AA28" s="82"/>
      <c r="AB28" s="82"/>
      <c r="AC28" s="82"/>
      <c r="AD28" s="82"/>
      <c r="AE28" s="82"/>
      <c r="AF28" s="83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3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5"/>
    </row>
    <row r="29" spans="1:76" s="86" customFormat="1" ht="16.5" customHeight="1">
      <c r="A29"/>
      <c r="B29" s="98">
        <v>26</v>
      </c>
      <c r="C29" s="88" t="s">
        <v>208</v>
      </c>
      <c r="D29" s="89" t="s">
        <v>209</v>
      </c>
      <c r="E29" s="89" t="s">
        <v>116</v>
      </c>
      <c r="F29" s="89">
        <v>87</v>
      </c>
      <c r="G29" s="89" t="s">
        <v>210</v>
      </c>
      <c r="H29" s="90">
        <v>0.5</v>
      </c>
      <c r="I29" s="90"/>
      <c r="J29" s="90"/>
      <c r="K29" s="91">
        <f>SUM(V29:BW29)</f>
        <v>10</v>
      </c>
      <c r="L29" s="92">
        <f>K29/L$1*100</f>
        <v>16.666666666666664</v>
      </c>
      <c r="M29" s="129">
        <f>(H29+I29+J29)/3</f>
        <v>0.16666666666666666</v>
      </c>
      <c r="N29" s="93">
        <f>M29*10</f>
        <v>1.6666666666666665</v>
      </c>
      <c r="O29" s="94"/>
      <c r="P29" s="94"/>
      <c r="Q29" s="95" t="str">
        <f>IF(L29&gt;25,"RF",IF(M29&gt;5.9,"A","EE"))</f>
        <v>EE</v>
      </c>
      <c r="R29" s="96"/>
      <c r="S29" s="95" t="str">
        <f>IF(Q29="A","A",IF(Q29="RF",Q29,IF(Q29="EE",IF(R29="",Q29,IF(R29&gt;5.9,"A","RNEE")))))</f>
        <v>EE</v>
      </c>
      <c r="T29" s="110">
        <f>IF(R29="",M29,R29)</f>
        <v>0.16666666666666666</v>
      </c>
      <c r="U29"/>
      <c r="V29" s="82">
        <v>2</v>
      </c>
      <c r="W29" s="82"/>
      <c r="X29" s="82">
        <v>2</v>
      </c>
      <c r="Y29" s="82"/>
      <c r="Z29" s="82"/>
      <c r="AA29" s="82"/>
      <c r="AB29" s="82"/>
      <c r="AC29" s="82"/>
      <c r="AD29" s="82"/>
      <c r="AE29" s="82"/>
      <c r="AF29" s="83"/>
      <c r="AG29" s="82"/>
      <c r="AH29" s="82"/>
      <c r="AI29" s="82"/>
      <c r="AJ29" s="82">
        <v>2</v>
      </c>
      <c r="AK29" s="82"/>
      <c r="AL29" s="82">
        <v>2</v>
      </c>
      <c r="AM29" s="82"/>
      <c r="AN29" s="82"/>
      <c r="AO29" s="82"/>
      <c r="AP29" s="82">
        <v>2</v>
      </c>
      <c r="AQ29" s="82"/>
      <c r="AR29" s="83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5"/>
    </row>
    <row r="30" spans="1:76" s="86" customFormat="1" ht="16.5" customHeight="1">
      <c r="A30"/>
      <c r="B30" s="71">
        <v>27</v>
      </c>
      <c r="C30" s="72" t="s">
        <v>211</v>
      </c>
      <c r="D30" s="73" t="s">
        <v>212</v>
      </c>
      <c r="E30" s="73" t="s">
        <v>103</v>
      </c>
      <c r="F30" s="73">
        <v>87</v>
      </c>
      <c r="G30" s="73" t="s">
        <v>213</v>
      </c>
      <c r="H30" s="74">
        <v>8.6</v>
      </c>
      <c r="I30" s="74"/>
      <c r="J30" s="74"/>
      <c r="K30" s="75">
        <f>SUM(V30:BW30)</f>
        <v>8</v>
      </c>
      <c r="L30" s="76">
        <f>K30/L$1*100</f>
        <v>13.333333333333334</v>
      </c>
      <c r="M30" s="120">
        <f>(H30+I30+J30)/3</f>
        <v>2.8666666666666667</v>
      </c>
      <c r="N30" s="77">
        <f>M30*10</f>
        <v>28.666666666666668</v>
      </c>
      <c r="O30" s="78"/>
      <c r="P30" s="78"/>
      <c r="Q30" s="79" t="str">
        <f>IF(L30&gt;25,"RF",IF(M30&gt;5.9,"A","EE"))</f>
        <v>EE</v>
      </c>
      <c r="R30" s="80"/>
      <c r="S30" s="79" t="str">
        <f>IF(Q30="A","A",IF(Q30="RF",Q30,IF(Q30="EE",IF(R30="",Q30,IF(R30&gt;5.9,"A","RNEE")))))</f>
        <v>EE</v>
      </c>
      <c r="T30" s="109">
        <f>IF(R30="",M30,R30)</f>
        <v>2.8666666666666667</v>
      </c>
      <c r="U30"/>
      <c r="V30" s="82"/>
      <c r="W30" s="82"/>
      <c r="X30" s="82">
        <v>2</v>
      </c>
      <c r="Y30" s="82"/>
      <c r="Z30" s="82"/>
      <c r="AA30" s="82"/>
      <c r="AB30" s="82">
        <v>2</v>
      </c>
      <c r="AC30" s="82"/>
      <c r="AD30" s="82"/>
      <c r="AE30" s="82"/>
      <c r="AF30" s="83"/>
      <c r="AG30" s="82"/>
      <c r="AH30" s="82"/>
      <c r="AI30" s="82"/>
      <c r="AJ30" s="82"/>
      <c r="AK30" s="82"/>
      <c r="AL30" s="82">
        <v>2</v>
      </c>
      <c r="AM30" s="82"/>
      <c r="AN30" s="82"/>
      <c r="AO30" s="82"/>
      <c r="AP30" s="82">
        <v>2</v>
      </c>
      <c r="AQ30" s="82"/>
      <c r="AR30" s="83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5"/>
    </row>
    <row r="31" spans="1:76" s="86" customFormat="1" ht="16.5" customHeight="1">
      <c r="A31"/>
      <c r="B31" s="98">
        <v>28</v>
      </c>
      <c r="C31" s="88" t="s">
        <v>214</v>
      </c>
      <c r="D31" s="89" t="s">
        <v>215</v>
      </c>
      <c r="E31" s="89" t="s">
        <v>103</v>
      </c>
      <c r="F31" s="89">
        <v>87</v>
      </c>
      <c r="G31" s="89" t="s">
        <v>216</v>
      </c>
      <c r="H31" s="90">
        <v>4</v>
      </c>
      <c r="I31" s="90"/>
      <c r="J31" s="90"/>
      <c r="K31" s="91">
        <f>SUM(V31:BW31)</f>
        <v>8</v>
      </c>
      <c r="L31" s="92">
        <f>K31/L$1*100</f>
        <v>13.333333333333334</v>
      </c>
      <c r="M31" s="129">
        <f>(H31+I31+J31)/3</f>
        <v>1.3333333333333333</v>
      </c>
      <c r="N31" s="93">
        <f>M31*10</f>
        <v>13.333333333333332</v>
      </c>
      <c r="O31" s="94"/>
      <c r="P31" s="94"/>
      <c r="Q31" s="95" t="str">
        <f>IF(L31&gt;25,"RF",IF(M31&gt;5.9,"A","EE"))</f>
        <v>EE</v>
      </c>
      <c r="R31" s="96"/>
      <c r="S31" s="95" t="str">
        <f>IF(Q31="A","A",IF(Q31="RF",Q31,IF(Q31="EE",IF(R31="",Q31,IF(R31&gt;5.9,"A","RNEE")))))</f>
        <v>EE</v>
      </c>
      <c r="T31" s="110">
        <f>IF(R31="",M31,R31)</f>
        <v>1.3333333333333333</v>
      </c>
      <c r="U31"/>
      <c r="V31" s="82"/>
      <c r="W31" s="82">
        <v>2</v>
      </c>
      <c r="X31" s="82">
        <v>2</v>
      </c>
      <c r="Y31" s="82"/>
      <c r="Z31" s="82"/>
      <c r="AA31" s="82">
        <v>2</v>
      </c>
      <c r="AB31" s="82"/>
      <c r="AC31" s="82"/>
      <c r="AD31" s="82"/>
      <c r="AE31" s="82"/>
      <c r="AF31" s="83"/>
      <c r="AG31" s="82"/>
      <c r="AH31" s="82"/>
      <c r="AI31" s="82"/>
      <c r="AJ31" s="82"/>
      <c r="AK31" s="82"/>
      <c r="AL31" s="82"/>
      <c r="AM31" s="82"/>
      <c r="AN31" s="82">
        <v>2</v>
      </c>
      <c r="AO31" s="82"/>
      <c r="AP31" s="82"/>
      <c r="AQ31" s="82"/>
      <c r="AR31" s="83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5"/>
    </row>
    <row r="32" spans="1:76" s="86" customFormat="1" ht="16.5" customHeight="1">
      <c r="A32"/>
      <c r="B32" s="71">
        <v>29</v>
      </c>
      <c r="C32" s="72" t="s">
        <v>217</v>
      </c>
      <c r="D32" s="73"/>
      <c r="E32" s="73"/>
      <c r="F32" s="73"/>
      <c r="G32" s="73"/>
      <c r="H32" s="74"/>
      <c r="I32" s="74"/>
      <c r="J32" s="74"/>
      <c r="K32" s="75"/>
      <c r="L32" s="76"/>
      <c r="M32" s="120"/>
      <c r="N32" s="77"/>
      <c r="O32" s="78"/>
      <c r="P32" s="78"/>
      <c r="Q32" s="79"/>
      <c r="R32" s="80"/>
      <c r="S32" s="79"/>
      <c r="T32" s="109"/>
      <c r="U3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3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3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5"/>
    </row>
    <row r="33" spans="1:76" s="86" customFormat="1" ht="16.5" customHeight="1">
      <c r="A33"/>
      <c r="B33" s="98">
        <v>30</v>
      </c>
      <c r="C33" s="88" t="s">
        <v>218</v>
      </c>
      <c r="D33" s="89"/>
      <c r="E33" s="89"/>
      <c r="F33" s="89"/>
      <c r="G33" s="89"/>
      <c r="H33" s="90"/>
      <c r="I33" s="90"/>
      <c r="J33" s="90"/>
      <c r="K33" s="91"/>
      <c r="L33" s="92"/>
      <c r="M33" s="129"/>
      <c r="N33" s="93"/>
      <c r="O33" s="94"/>
      <c r="P33" s="94"/>
      <c r="Q33" s="95"/>
      <c r="R33" s="96"/>
      <c r="S33" s="95"/>
      <c r="T33" s="110"/>
      <c r="U33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3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3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5"/>
    </row>
    <row r="34" spans="1:76" s="86" customFormat="1" ht="16.5" customHeight="1">
      <c r="A34"/>
      <c r="B34" s="71">
        <v>31</v>
      </c>
      <c r="C34" s="72"/>
      <c r="D34" s="73"/>
      <c r="E34" s="73"/>
      <c r="F34" s="73"/>
      <c r="G34" s="73"/>
      <c r="H34" s="74"/>
      <c r="I34" s="74"/>
      <c r="J34" s="74"/>
      <c r="K34" s="75"/>
      <c r="L34" s="76"/>
      <c r="M34" s="120"/>
      <c r="N34" s="77"/>
      <c r="O34" s="78"/>
      <c r="P34" s="78"/>
      <c r="Q34" s="79"/>
      <c r="R34" s="80"/>
      <c r="S34" s="79"/>
      <c r="T34" s="109"/>
      <c r="U34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3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3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5"/>
    </row>
    <row r="35" spans="1:76" s="86" customFormat="1" ht="16.5" customHeight="1">
      <c r="A35"/>
      <c r="B35" s="98">
        <v>32</v>
      </c>
      <c r="C35" s="88"/>
      <c r="D35" s="89"/>
      <c r="E35" s="89"/>
      <c r="F35" s="89"/>
      <c r="G35" s="89"/>
      <c r="H35" s="90"/>
      <c r="I35" s="90"/>
      <c r="J35" s="90"/>
      <c r="K35" s="91"/>
      <c r="L35" s="92"/>
      <c r="M35" s="129"/>
      <c r="N35" s="93"/>
      <c r="O35" s="94"/>
      <c r="P35" s="94"/>
      <c r="Q35" s="95"/>
      <c r="R35" s="96"/>
      <c r="S35" s="95"/>
      <c r="T35" s="110"/>
      <c r="U35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3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3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5"/>
    </row>
    <row r="36" spans="1:76" s="86" customFormat="1" ht="16.5" customHeight="1">
      <c r="A36"/>
      <c r="B36" s="71">
        <v>33</v>
      </c>
      <c r="C36" s="72"/>
      <c r="D36" s="73"/>
      <c r="E36" s="73"/>
      <c r="F36" s="73"/>
      <c r="G36" s="73"/>
      <c r="H36" s="74"/>
      <c r="I36" s="74"/>
      <c r="J36" s="74"/>
      <c r="K36" s="75"/>
      <c r="L36" s="76"/>
      <c r="M36" s="120"/>
      <c r="N36" s="77"/>
      <c r="O36" s="78"/>
      <c r="P36" s="78"/>
      <c r="Q36" s="79"/>
      <c r="R36" s="80"/>
      <c r="S36" s="79"/>
      <c r="T36" s="109"/>
      <c r="U36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3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3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5"/>
    </row>
    <row r="37" spans="1:76" s="86" customFormat="1" ht="16.5" customHeight="1">
      <c r="A37"/>
      <c r="B37" s="98">
        <v>34</v>
      </c>
      <c r="C37" s="88"/>
      <c r="D37" s="89"/>
      <c r="E37" s="89"/>
      <c r="F37" s="89"/>
      <c r="G37" s="89"/>
      <c r="H37" s="90"/>
      <c r="I37" s="90"/>
      <c r="J37" s="90"/>
      <c r="K37" s="91"/>
      <c r="L37" s="92"/>
      <c r="M37" s="129"/>
      <c r="N37" s="93"/>
      <c r="O37" s="94"/>
      <c r="P37" s="94"/>
      <c r="Q37" s="95"/>
      <c r="R37" s="96"/>
      <c r="S37" s="95"/>
      <c r="T37" s="110"/>
      <c r="U37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3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3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5"/>
    </row>
    <row r="38" spans="1:76" s="86" customFormat="1" ht="16.5" customHeight="1">
      <c r="A38"/>
      <c r="B38" s="71">
        <v>35</v>
      </c>
      <c r="C38" s="72"/>
      <c r="D38" s="73"/>
      <c r="E38" s="73"/>
      <c r="F38" s="73"/>
      <c r="G38" s="73"/>
      <c r="H38" s="74"/>
      <c r="I38" s="74"/>
      <c r="J38" s="74"/>
      <c r="K38" s="75"/>
      <c r="L38" s="76"/>
      <c r="M38" s="120"/>
      <c r="N38" s="77"/>
      <c r="O38" s="78"/>
      <c r="P38" s="78"/>
      <c r="Q38" s="79"/>
      <c r="R38" s="80"/>
      <c r="S38" s="79"/>
      <c r="T38" s="109"/>
      <c r="U38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3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3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5"/>
    </row>
    <row r="39" spans="1:76" s="86" customFormat="1" ht="16.5" customHeight="1">
      <c r="A39"/>
      <c r="B39" s="98">
        <v>36</v>
      </c>
      <c r="C39" s="88"/>
      <c r="D39" s="89"/>
      <c r="E39" s="89"/>
      <c r="F39" s="89"/>
      <c r="G39" s="89"/>
      <c r="H39" s="90"/>
      <c r="I39" s="90"/>
      <c r="J39" s="90"/>
      <c r="K39" s="91"/>
      <c r="L39" s="92"/>
      <c r="M39" s="129"/>
      <c r="N39" s="93"/>
      <c r="O39" s="94"/>
      <c r="P39" s="94"/>
      <c r="Q39" s="95"/>
      <c r="R39" s="96"/>
      <c r="S39" s="95"/>
      <c r="T39" s="110"/>
      <c r="U39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3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3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5"/>
    </row>
    <row r="40" spans="1:76" s="86" customFormat="1" ht="16.5" customHeight="1">
      <c r="A40"/>
      <c r="B40" s="71">
        <v>37</v>
      </c>
      <c r="C40" s="72"/>
      <c r="D40" s="73"/>
      <c r="E40" s="73"/>
      <c r="F40" s="73"/>
      <c r="G40" s="73"/>
      <c r="H40" s="74"/>
      <c r="I40" s="74"/>
      <c r="J40" s="74"/>
      <c r="K40" s="75"/>
      <c r="L40" s="76"/>
      <c r="M40" s="120"/>
      <c r="N40" s="77"/>
      <c r="O40" s="78"/>
      <c r="P40" s="78"/>
      <c r="Q40" s="79"/>
      <c r="R40" s="80"/>
      <c r="S40" s="79"/>
      <c r="T40" s="109"/>
      <c r="U40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3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3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5"/>
    </row>
    <row r="41" spans="1:76" s="86" customFormat="1" ht="16.5" customHeight="1">
      <c r="A41"/>
      <c r="B41" s="98">
        <v>38</v>
      </c>
      <c r="C41" s="88"/>
      <c r="D41" s="89"/>
      <c r="E41" s="89"/>
      <c r="F41" s="89"/>
      <c r="G41" s="89"/>
      <c r="H41" s="90"/>
      <c r="I41" s="90"/>
      <c r="J41" s="90"/>
      <c r="K41" s="91"/>
      <c r="L41" s="92"/>
      <c r="M41" s="129"/>
      <c r="N41" s="93"/>
      <c r="O41" s="94"/>
      <c r="P41" s="94"/>
      <c r="Q41" s="95"/>
      <c r="R41" s="96"/>
      <c r="S41" s="95"/>
      <c r="T41" s="110"/>
      <c r="U41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3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3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5"/>
    </row>
    <row r="42" spans="1:76" s="86" customFormat="1" ht="16.5" customHeight="1">
      <c r="A42"/>
      <c r="B42" s="71">
        <v>39</v>
      </c>
      <c r="C42" s="72"/>
      <c r="D42" s="73"/>
      <c r="E42" s="73"/>
      <c r="F42" s="73"/>
      <c r="G42" s="73"/>
      <c r="H42" s="74"/>
      <c r="I42" s="74"/>
      <c r="J42" s="74"/>
      <c r="K42" s="75"/>
      <c r="L42" s="76"/>
      <c r="M42" s="120"/>
      <c r="N42" s="77"/>
      <c r="O42" s="78"/>
      <c r="P42" s="78"/>
      <c r="Q42" s="79"/>
      <c r="R42" s="80"/>
      <c r="S42" s="79"/>
      <c r="T42" s="109"/>
      <c r="U4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3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3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5"/>
    </row>
    <row r="43" spans="1:76" s="86" customFormat="1" ht="16.5" customHeight="1">
      <c r="A43"/>
      <c r="B43" s="98">
        <v>40</v>
      </c>
      <c r="C43" s="88"/>
      <c r="D43" s="89"/>
      <c r="E43" s="89"/>
      <c r="F43" s="89"/>
      <c r="G43" s="89"/>
      <c r="H43" s="90"/>
      <c r="I43" s="90"/>
      <c r="J43" s="90"/>
      <c r="K43" s="91"/>
      <c r="L43" s="92"/>
      <c r="M43" s="129"/>
      <c r="N43" s="93"/>
      <c r="O43" s="94"/>
      <c r="P43" s="94"/>
      <c r="Q43" s="95"/>
      <c r="R43" s="96"/>
      <c r="S43" s="95"/>
      <c r="T43" s="110"/>
      <c r="U43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3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3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5"/>
    </row>
    <row r="44" spans="1:76" s="86" customFormat="1" ht="16.5" customHeight="1">
      <c r="A44"/>
      <c r="B44" s="71">
        <v>41</v>
      </c>
      <c r="C44" s="72"/>
      <c r="D44" s="73"/>
      <c r="E44" s="73"/>
      <c r="F44" s="73"/>
      <c r="G44" s="73"/>
      <c r="H44" s="74"/>
      <c r="I44" s="74"/>
      <c r="J44" s="74"/>
      <c r="K44" s="75"/>
      <c r="L44" s="76"/>
      <c r="M44" s="120"/>
      <c r="N44" s="77"/>
      <c r="O44" s="78"/>
      <c r="P44" s="78"/>
      <c r="Q44" s="79"/>
      <c r="R44" s="80"/>
      <c r="S44" s="79"/>
      <c r="T44" s="109"/>
      <c r="U44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3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3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5"/>
    </row>
    <row r="45" spans="1:76" s="86" customFormat="1" ht="16.5" customHeight="1">
      <c r="A45"/>
      <c r="B45" s="98">
        <v>42</v>
      </c>
      <c r="C45" s="88"/>
      <c r="D45" s="89"/>
      <c r="E45" s="89"/>
      <c r="F45" s="89"/>
      <c r="G45" s="89"/>
      <c r="H45" s="90"/>
      <c r="I45" s="90"/>
      <c r="J45" s="90"/>
      <c r="K45" s="91"/>
      <c r="L45" s="92"/>
      <c r="M45" s="129"/>
      <c r="N45" s="93"/>
      <c r="O45" s="94"/>
      <c r="P45" s="94"/>
      <c r="Q45" s="95"/>
      <c r="R45" s="96"/>
      <c r="S45" s="95"/>
      <c r="T45" s="110"/>
      <c r="U45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3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3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5"/>
    </row>
    <row r="46" spans="1:76" s="86" customFormat="1" ht="16.5" customHeight="1">
      <c r="A46"/>
      <c r="B46" s="71">
        <v>43</v>
      </c>
      <c r="C46" s="72"/>
      <c r="D46" s="73"/>
      <c r="E46" s="73"/>
      <c r="F46" s="73"/>
      <c r="G46" s="73"/>
      <c r="H46" s="74"/>
      <c r="I46" s="74"/>
      <c r="J46" s="74"/>
      <c r="K46" s="75"/>
      <c r="L46" s="76"/>
      <c r="M46" s="120"/>
      <c r="N46" s="77"/>
      <c r="O46" s="78"/>
      <c r="P46" s="78"/>
      <c r="Q46" s="79"/>
      <c r="R46" s="80"/>
      <c r="S46" s="79"/>
      <c r="T46" s="109"/>
      <c r="U46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3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3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5"/>
    </row>
    <row r="47" spans="1:76" s="86" customFormat="1" ht="16.5" customHeight="1">
      <c r="A47"/>
      <c r="B47" s="98">
        <v>44</v>
      </c>
      <c r="C47" s="88"/>
      <c r="D47" s="89"/>
      <c r="E47" s="89"/>
      <c r="F47" s="89"/>
      <c r="G47" s="89"/>
      <c r="H47" s="90"/>
      <c r="I47" s="90"/>
      <c r="J47" s="90"/>
      <c r="K47" s="91"/>
      <c r="L47" s="92"/>
      <c r="M47" s="129"/>
      <c r="N47" s="93"/>
      <c r="O47" s="94"/>
      <c r="P47" s="94"/>
      <c r="Q47" s="95"/>
      <c r="R47" s="96"/>
      <c r="S47" s="95"/>
      <c r="T47" s="110"/>
      <c r="U47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3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3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5"/>
    </row>
    <row r="48" spans="1:76" s="86" customFormat="1" ht="16.5" customHeight="1">
      <c r="A48"/>
      <c r="B48" s="71">
        <v>45</v>
      </c>
      <c r="C48" s="72"/>
      <c r="D48" s="73"/>
      <c r="E48" s="73"/>
      <c r="F48" s="73"/>
      <c r="G48" s="73"/>
      <c r="H48" s="74"/>
      <c r="I48" s="74"/>
      <c r="J48" s="74"/>
      <c r="K48" s="75"/>
      <c r="L48" s="76"/>
      <c r="M48" s="120"/>
      <c r="N48" s="77"/>
      <c r="O48" s="78"/>
      <c r="P48" s="78"/>
      <c r="Q48" s="79"/>
      <c r="R48" s="80"/>
      <c r="S48" s="79"/>
      <c r="T48" s="109"/>
      <c r="U48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3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3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5"/>
    </row>
    <row r="49" spans="1:76" s="86" customFormat="1" ht="16.5" customHeight="1">
      <c r="A49"/>
      <c r="B49" s="98">
        <v>46</v>
      </c>
      <c r="C49" s="88"/>
      <c r="D49" s="89"/>
      <c r="E49" s="89"/>
      <c r="F49" s="89"/>
      <c r="G49" s="89"/>
      <c r="H49" s="90"/>
      <c r="I49" s="90"/>
      <c r="J49" s="90"/>
      <c r="K49" s="91"/>
      <c r="L49" s="92"/>
      <c r="M49" s="129"/>
      <c r="N49" s="93"/>
      <c r="O49" s="94"/>
      <c r="P49" s="94"/>
      <c r="Q49" s="95"/>
      <c r="R49" s="96"/>
      <c r="S49" s="95"/>
      <c r="T49" s="110"/>
      <c r="U49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3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3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5"/>
    </row>
    <row r="50" spans="1:76" s="86" customFormat="1" ht="16.5" customHeight="1">
      <c r="A50"/>
      <c r="B50" s="71">
        <v>47</v>
      </c>
      <c r="C50" s="72"/>
      <c r="D50" s="73"/>
      <c r="E50" s="73"/>
      <c r="F50" s="73"/>
      <c r="G50" s="73"/>
      <c r="H50" s="74"/>
      <c r="I50" s="74"/>
      <c r="J50" s="74"/>
      <c r="K50" s="75"/>
      <c r="L50" s="76"/>
      <c r="M50" s="120"/>
      <c r="N50" s="77"/>
      <c r="O50" s="78"/>
      <c r="P50" s="78"/>
      <c r="Q50" s="79"/>
      <c r="R50" s="80"/>
      <c r="S50" s="79"/>
      <c r="T50" s="109"/>
      <c r="U50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3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3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5"/>
    </row>
    <row r="51" spans="1:76" s="86" customFormat="1" ht="16.5" customHeight="1">
      <c r="A51"/>
      <c r="B51" s="98">
        <v>48</v>
      </c>
      <c r="C51" s="88"/>
      <c r="D51" s="89"/>
      <c r="E51" s="89"/>
      <c r="F51" s="89"/>
      <c r="G51" s="89"/>
      <c r="H51" s="90"/>
      <c r="I51" s="90"/>
      <c r="J51" s="90"/>
      <c r="K51" s="91"/>
      <c r="L51" s="92"/>
      <c r="M51" s="129"/>
      <c r="N51" s="93"/>
      <c r="O51" s="94"/>
      <c r="P51" s="94"/>
      <c r="Q51" s="95"/>
      <c r="R51" s="96"/>
      <c r="S51" s="95"/>
      <c r="T51" s="110"/>
      <c r="U51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3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3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5"/>
    </row>
    <row r="52" spans="1:76" s="86" customFormat="1" ht="16.5" customHeight="1">
      <c r="A52"/>
      <c r="B52" s="71">
        <v>49</v>
      </c>
      <c r="C52" s="72"/>
      <c r="D52" s="73"/>
      <c r="E52" s="73"/>
      <c r="F52" s="73"/>
      <c r="G52" s="73"/>
      <c r="H52" s="74"/>
      <c r="I52" s="74"/>
      <c r="J52" s="74"/>
      <c r="K52" s="75"/>
      <c r="L52" s="76"/>
      <c r="M52" s="120"/>
      <c r="N52" s="77"/>
      <c r="O52" s="78"/>
      <c r="P52" s="78"/>
      <c r="Q52" s="79"/>
      <c r="R52" s="80"/>
      <c r="S52" s="79"/>
      <c r="T52" s="109"/>
      <c r="U5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3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3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5"/>
    </row>
    <row r="53" spans="1:76" s="86" customFormat="1" ht="16.5" customHeight="1">
      <c r="A53"/>
      <c r="B53" s="98">
        <v>50</v>
      </c>
      <c r="C53" s="88"/>
      <c r="D53" s="89"/>
      <c r="E53" s="89"/>
      <c r="F53" s="89"/>
      <c r="G53" s="89"/>
      <c r="H53" s="90"/>
      <c r="I53" s="90"/>
      <c r="J53" s="90"/>
      <c r="K53" s="91"/>
      <c r="L53" s="92"/>
      <c r="M53" s="129"/>
      <c r="N53" s="93"/>
      <c r="O53" s="94"/>
      <c r="P53" s="94"/>
      <c r="Q53" s="95"/>
      <c r="R53" s="96"/>
      <c r="S53" s="95"/>
      <c r="T53" s="110"/>
      <c r="U53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3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5"/>
    </row>
    <row r="54" spans="1:76" s="86" customFormat="1" ht="16.5" customHeight="1">
      <c r="A54"/>
      <c r="B54" s="71">
        <v>51</v>
      </c>
      <c r="C54" s="72"/>
      <c r="D54" s="73"/>
      <c r="E54" s="73"/>
      <c r="F54" s="73"/>
      <c r="G54" s="73"/>
      <c r="H54" s="74"/>
      <c r="I54" s="74"/>
      <c r="J54" s="74"/>
      <c r="K54" s="75"/>
      <c r="L54" s="76"/>
      <c r="M54" s="120"/>
      <c r="N54" s="77"/>
      <c r="O54" s="78"/>
      <c r="P54" s="78"/>
      <c r="Q54" s="79"/>
      <c r="R54" s="80"/>
      <c r="S54" s="79"/>
      <c r="T54" s="109"/>
      <c r="U54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3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3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5"/>
    </row>
    <row r="55" spans="1:76" s="86" customFormat="1" ht="16.5" customHeight="1">
      <c r="A55"/>
      <c r="B55" s="98">
        <v>52</v>
      </c>
      <c r="C55" s="88"/>
      <c r="D55" s="89"/>
      <c r="E55" s="89"/>
      <c r="F55" s="89"/>
      <c r="G55" s="89"/>
      <c r="H55" s="90"/>
      <c r="I55" s="90"/>
      <c r="J55" s="90"/>
      <c r="K55" s="91"/>
      <c r="L55" s="92"/>
      <c r="M55" s="129"/>
      <c r="N55" s="93"/>
      <c r="O55" s="94"/>
      <c r="P55" s="94"/>
      <c r="Q55" s="95"/>
      <c r="R55" s="96"/>
      <c r="S55" s="95"/>
      <c r="T55" s="110"/>
      <c r="U55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3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3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5"/>
    </row>
    <row r="56" spans="1:76" s="86" customFormat="1" ht="16.5" customHeight="1">
      <c r="A56"/>
      <c r="B56" s="71">
        <v>53</v>
      </c>
      <c r="C56" s="72"/>
      <c r="D56" s="73"/>
      <c r="E56" s="73"/>
      <c r="F56" s="73"/>
      <c r="G56" s="73"/>
      <c r="H56" s="74"/>
      <c r="I56" s="74"/>
      <c r="J56" s="74"/>
      <c r="K56" s="75"/>
      <c r="L56" s="76"/>
      <c r="M56" s="120"/>
      <c r="N56" s="77"/>
      <c r="O56" s="78"/>
      <c r="P56" s="78"/>
      <c r="Q56" s="79"/>
      <c r="R56" s="80"/>
      <c r="S56" s="79"/>
      <c r="T56" s="109"/>
      <c r="U56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3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3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5"/>
    </row>
    <row r="57" spans="1:76" s="86" customFormat="1" ht="16.5" customHeight="1">
      <c r="A57"/>
      <c r="B57" s="98">
        <v>54</v>
      </c>
      <c r="C57" s="88"/>
      <c r="D57" s="89"/>
      <c r="E57" s="89"/>
      <c r="F57" s="89"/>
      <c r="G57" s="89"/>
      <c r="H57" s="90"/>
      <c r="I57" s="90"/>
      <c r="J57" s="90"/>
      <c r="K57" s="91"/>
      <c r="L57" s="92"/>
      <c r="M57" s="129"/>
      <c r="N57" s="93"/>
      <c r="O57" s="94"/>
      <c r="P57" s="94"/>
      <c r="Q57" s="95"/>
      <c r="R57" s="96"/>
      <c r="S57" s="95"/>
      <c r="T57" s="110"/>
      <c r="U57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3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3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5"/>
    </row>
    <row r="58" spans="1:76" s="86" customFormat="1" ht="16.5" customHeight="1">
      <c r="A58"/>
      <c r="B58" s="71">
        <v>55</v>
      </c>
      <c r="C58" s="72"/>
      <c r="D58" s="73"/>
      <c r="E58" s="73"/>
      <c r="F58" s="73"/>
      <c r="G58" s="73"/>
      <c r="H58" s="74"/>
      <c r="I58" s="74"/>
      <c r="J58" s="74"/>
      <c r="K58" s="75"/>
      <c r="L58" s="76"/>
      <c r="M58" s="120"/>
      <c r="N58" s="77"/>
      <c r="O58" s="78"/>
      <c r="P58" s="78"/>
      <c r="Q58" s="79"/>
      <c r="R58" s="80"/>
      <c r="S58" s="79"/>
      <c r="T58" s="109"/>
      <c r="U58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3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3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5"/>
    </row>
    <row r="59" spans="1:76" s="86" customFormat="1" ht="16.5" customHeight="1">
      <c r="A59"/>
      <c r="B59" s="98">
        <v>56</v>
      </c>
      <c r="C59" s="88"/>
      <c r="D59" s="89"/>
      <c r="E59" s="89"/>
      <c r="F59" s="89"/>
      <c r="G59" s="89"/>
      <c r="H59" s="90"/>
      <c r="I59" s="90"/>
      <c r="J59" s="90"/>
      <c r="K59" s="91"/>
      <c r="L59" s="92"/>
      <c r="M59" s="129"/>
      <c r="N59" s="93"/>
      <c r="O59" s="94"/>
      <c r="P59" s="94"/>
      <c r="Q59" s="95"/>
      <c r="R59" s="96"/>
      <c r="S59" s="95"/>
      <c r="T59" s="110"/>
      <c r="U59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3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3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5"/>
    </row>
    <row r="60" spans="1:76" s="86" customFormat="1" ht="16.5" customHeight="1">
      <c r="A60"/>
      <c r="B60" s="71">
        <v>57</v>
      </c>
      <c r="C60" s="72"/>
      <c r="D60" s="73"/>
      <c r="E60" s="73"/>
      <c r="F60" s="73"/>
      <c r="G60" s="73"/>
      <c r="H60" s="74"/>
      <c r="I60" s="74"/>
      <c r="J60" s="74"/>
      <c r="K60" s="75"/>
      <c r="L60" s="76"/>
      <c r="M60" s="120"/>
      <c r="N60" s="77"/>
      <c r="O60" s="78"/>
      <c r="P60" s="78"/>
      <c r="Q60" s="79"/>
      <c r="R60" s="80"/>
      <c r="S60" s="79"/>
      <c r="T60" s="109"/>
      <c r="U60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3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3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5"/>
    </row>
    <row r="61" spans="1:76" s="86" customFormat="1" ht="12.75">
      <c r="A61"/>
      <c r="B61" s="98">
        <v>58</v>
      </c>
      <c r="C61" s="88"/>
      <c r="D61" s="89"/>
      <c r="E61" s="89"/>
      <c r="F61" s="89"/>
      <c r="G61" s="89"/>
      <c r="H61" s="90"/>
      <c r="I61" s="90"/>
      <c r="J61" s="90"/>
      <c r="K61" s="91"/>
      <c r="L61" s="92"/>
      <c r="M61" s="129"/>
      <c r="N61" s="93"/>
      <c r="O61" s="94"/>
      <c r="P61" s="94"/>
      <c r="Q61" s="95"/>
      <c r="R61" s="96"/>
      <c r="S61" s="95"/>
      <c r="T61" s="110"/>
      <c r="U61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3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3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5"/>
    </row>
    <row r="62" spans="1:76" s="86" customFormat="1" ht="12.75">
      <c r="A62"/>
      <c r="B62" s="71">
        <v>59</v>
      </c>
      <c r="C62" s="72"/>
      <c r="D62" s="73"/>
      <c r="E62" s="73"/>
      <c r="F62" s="73"/>
      <c r="G62" s="73"/>
      <c r="H62" s="74"/>
      <c r="I62" s="74"/>
      <c r="J62" s="74"/>
      <c r="K62" s="75"/>
      <c r="L62" s="76"/>
      <c r="M62" s="77"/>
      <c r="N62" s="77"/>
      <c r="O62" s="78"/>
      <c r="P62" s="121"/>
      <c r="Q62" s="79"/>
      <c r="R62" s="80"/>
      <c r="S62" s="79"/>
      <c r="T62" s="81"/>
      <c r="U6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3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3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5"/>
    </row>
    <row r="63" spans="1:76" s="86" customFormat="1" ht="12.75">
      <c r="A63"/>
      <c r="B63" s="98">
        <v>60</v>
      </c>
      <c r="C63" s="88"/>
      <c r="D63" s="89"/>
      <c r="E63" s="89"/>
      <c r="F63" s="89"/>
      <c r="G63" s="89"/>
      <c r="H63" s="90"/>
      <c r="I63" s="90"/>
      <c r="J63" s="90"/>
      <c r="K63" s="91"/>
      <c r="L63" s="92"/>
      <c r="M63" s="129"/>
      <c r="N63" s="93"/>
      <c r="O63" s="94"/>
      <c r="P63" s="94"/>
      <c r="Q63" s="95"/>
      <c r="R63" s="96"/>
      <c r="S63" s="95"/>
      <c r="T63" s="110"/>
      <c r="U63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3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3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5"/>
    </row>
    <row r="64" spans="8:16" ht="12.75">
      <c r="H64" s="130"/>
      <c r="I64" s="130"/>
      <c r="J64" s="130"/>
      <c r="K64" s="131"/>
      <c r="L64" s="132"/>
      <c r="M64" s="130"/>
      <c r="N64" s="130"/>
      <c r="O64" s="130"/>
      <c r="P64" s="130"/>
    </row>
    <row r="65" spans="1:62" ht="12.75">
      <c r="A65" s="133"/>
      <c r="C65" s="133"/>
      <c r="D65" s="114"/>
      <c r="H65" s="134"/>
      <c r="I65" s="134"/>
      <c r="J65" s="134"/>
      <c r="K65" s="134"/>
      <c r="L65" s="134"/>
      <c r="M65" s="135"/>
      <c r="N65" s="136"/>
      <c r="O65" s="136"/>
      <c r="P65" s="136"/>
      <c r="V65" s="137"/>
      <c r="W65" s="137"/>
      <c r="Y65" s="137"/>
      <c r="AA65" s="138"/>
      <c r="AB65" s="138"/>
      <c r="AC65" s="138"/>
      <c r="AD65" s="138"/>
      <c r="AE65" s="138"/>
      <c r="AF65" s="138"/>
      <c r="AG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X65" s="138"/>
      <c r="AY65" s="138"/>
      <c r="AZ65" s="138"/>
      <c r="BA65" s="138"/>
      <c r="BB65" s="138"/>
      <c r="BC65" s="138"/>
      <c r="BE65" s="138"/>
      <c r="BF65" s="138"/>
      <c r="BG65" s="138"/>
      <c r="BH65" s="138"/>
      <c r="BI65" s="138"/>
      <c r="BJ65" s="138"/>
    </row>
    <row r="66" spans="3:62" ht="12.75">
      <c r="C66" s="133"/>
      <c r="M66" s="139"/>
      <c r="V66" s="137"/>
      <c r="W66" s="137"/>
      <c r="X66" s="140"/>
      <c r="Y66" s="137"/>
      <c r="Z66" s="140"/>
      <c r="AA66" s="140"/>
      <c r="AB66" s="140"/>
      <c r="AC66" s="140"/>
      <c r="AD66" s="141"/>
      <c r="AE66" s="141"/>
      <c r="AF66" s="141"/>
      <c r="AG66" s="141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1"/>
      <c r="AS66" s="141"/>
      <c r="AT66" s="141"/>
      <c r="AU66" s="141"/>
      <c r="AV66" s="141"/>
      <c r="AW66" s="140"/>
      <c r="AX66" s="140"/>
      <c r="AY66" s="140"/>
      <c r="AZ66" s="141"/>
      <c r="BA66" s="141"/>
      <c r="BB66" s="141"/>
      <c r="BC66" s="141"/>
      <c r="BD66" s="140"/>
      <c r="BE66" s="140"/>
      <c r="BF66" s="140"/>
      <c r="BG66" s="141"/>
      <c r="BH66" s="141"/>
      <c r="BI66" s="141"/>
      <c r="BJ66" s="141"/>
    </row>
    <row r="67" spans="11:13" ht="12.75">
      <c r="K67" s="142"/>
      <c r="L67" s="142"/>
      <c r="M67" s="142"/>
    </row>
    <row r="68" ht="12.75">
      <c r="L68"/>
    </row>
    <row r="69" spans="11:13" ht="12.75">
      <c r="K69" s="142"/>
      <c r="L69" s="142"/>
      <c r="M69" s="142"/>
    </row>
  </sheetData>
  <sheetProtection selectLockedCells="1" selectUnlockedCells="1"/>
  <mergeCells count="21">
    <mergeCell ref="B1:E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conditionalFormatting sqref="V64:W64 Y64 AA64:AG64 AI64:AR64">
    <cfRule type="cellIs" priority="1" dxfId="1" operator="equal" stopIfTrue="1">
      <formula>Calendário!$K$5</formula>
    </cfRule>
  </conditionalFormatting>
  <conditionalFormatting sqref="V67:AR65535 X65 Z65 AH65">
    <cfRule type="cellIs" priority="2" dxfId="1" operator="equal" stopIfTrue="1">
      <formula>Calendário!$K$5</formula>
    </cfRule>
  </conditionalFormatting>
  <conditionalFormatting sqref="V4:AP63 AR4:AR63">
    <cfRule type="cellIs" priority="3" dxfId="7" operator="greaterThan" stopIfTrue="1">
      <formula>0</formula>
    </cfRule>
  </conditionalFormatting>
  <conditionalFormatting sqref="AQ4:AQ63">
    <cfRule type="cellIs" priority="4" dxfId="7" operator="greaterThan" stopIfTrue="1">
      <formula>0</formula>
    </cfRule>
  </conditionalFormatting>
  <conditionalFormatting sqref="HX64:IV65536">
    <cfRule type="cellIs" priority="5" dxfId="1" operator="equal" stopIfTrue="1">
      <formula>Calendário!$K$5</formula>
    </cfRule>
  </conditionalFormatting>
  <conditionalFormatting sqref="K68:M68">
    <cfRule type="cellIs" priority="6" dxfId="1" operator="equal" stopIfTrue="1">
      <formula>Calendário!$K$5</formula>
    </cfRule>
  </conditionalFormatting>
  <conditionalFormatting sqref="M66">
    <cfRule type="cellIs" priority="7" dxfId="1" operator="equal" stopIfTrue="1">
      <formula>Calendário!$K$5</formula>
    </cfRule>
  </conditionalFormatting>
  <conditionalFormatting sqref="D64">
    <cfRule type="cellIs" priority="8" dxfId="1" operator="equal" stopIfTrue="1">
      <formula>Calendário!$K$5</formula>
    </cfRule>
  </conditionalFormatting>
  <conditionalFormatting sqref="A1:B12 A14:A64 B13:B63 C1:D3 C64 D4:G63 E1:G1 R4:R63 U4:U12 U14:U63 AS64:AV64 AX64:BC64 BE64:BJ64">
    <cfRule type="cellIs" priority="9" dxfId="1" operator="equal" stopIfTrue="1">
      <formula>Calendário!$K$5</formula>
    </cfRule>
  </conditionalFormatting>
  <conditionalFormatting sqref="AS2 AV2 AY2 BB2 BE2 BH2 BK2 BN2 BQ2">
    <cfRule type="cellIs" priority="10" dxfId="1" operator="equal" stopIfTrue="1">
      <formula>Calendário!$K$5</formula>
    </cfRule>
  </conditionalFormatting>
  <conditionalFormatting sqref="A65:J65535 K65:L67 K69:Q65535 M65:P65 M67 N66:P67 Q65:Q67 R65:U65535 AS67:BJ65535 AW65 BD65 BK65:HW65535">
    <cfRule type="cellIs" priority="11" dxfId="1" operator="equal" stopIfTrue="1">
      <formula>Calendário!$K$5</formula>
    </cfRule>
  </conditionalFormatting>
  <conditionalFormatting sqref="M4:P63 T4:T63">
    <cfRule type="cellIs" priority="12" dxfId="2" operator="lessThanOrEqual" stopIfTrue="1">
      <formula>5.9</formula>
    </cfRule>
  </conditionalFormatting>
  <conditionalFormatting sqref="L4:L63">
    <cfRule type="cellIs" priority="13" dxfId="3" operator="between" stopIfTrue="1">
      <formula>25</formula>
      <formula>49</formula>
    </cfRule>
    <cfRule type="cellIs" priority="14" dxfId="2" operator="greaterThanOrEqual" stopIfTrue="1">
      <formula>50</formula>
    </cfRule>
    <cfRule type="cellIs" priority="15" dxfId="4" operator="between" stopIfTrue="1">
      <formula>16</formula>
      <formula>24</formula>
    </cfRule>
  </conditionalFormatting>
  <conditionalFormatting sqref="Q4:Q63 S4:S63">
    <cfRule type="cellIs" priority="16" dxfId="2" operator="equal" stopIfTrue="1">
      <formula>"RF"</formula>
    </cfRule>
    <cfRule type="cellIs" priority="17" dxfId="5" operator="equal" stopIfTrue="1">
      <formula>"EE"</formula>
    </cfRule>
    <cfRule type="cellIs" priority="18" dxfId="6" operator="equal" stopIfTrue="1">
      <formula>"A"</formula>
    </cfRule>
  </conditionalFormatting>
  <conditionalFormatting sqref="AS4:BW63">
    <cfRule type="cellIs" priority="19" dxfId="7" operator="greater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X69"/>
  <sheetViews>
    <sheetView zoomScale="75" zoomScaleNormal="75" workbookViewId="0" topLeftCell="A1">
      <pane ySplit="2670" topLeftCell="A4" activePane="bottomLeft" state="split"/>
      <selection pane="topLeft" activeCell="A1" sqref="A1"/>
      <selection pane="bottomLeft" activeCell="M1" sqref="M1"/>
    </sheetView>
  </sheetViews>
  <sheetFormatPr defaultColWidth="12.57421875" defaultRowHeight="15"/>
  <cols>
    <col min="1" max="1" width="11.57421875" style="0" customWidth="1"/>
    <col min="2" max="2" width="3.8515625" style="0" customWidth="1"/>
    <col min="3" max="3" width="10.00390625" style="0" customWidth="1"/>
    <col min="4" max="4" width="36.421875" style="0" customWidth="1"/>
    <col min="5" max="5" width="5.28125" style="0" customWidth="1"/>
    <col min="6" max="6" width="4.00390625" style="0" customWidth="1"/>
    <col min="7" max="7" width="0" style="0" hidden="1" customWidth="1"/>
    <col min="8" max="8" width="5.57421875" style="0" customWidth="1"/>
    <col min="9" max="11" width="4.00390625" style="0" customWidth="1"/>
    <col min="12" max="12" width="4.00390625" style="59" customWidth="1"/>
    <col min="13" max="14" width="6.28125" style="0" customWidth="1"/>
    <col min="15" max="16" width="4.00390625" style="0" customWidth="1"/>
    <col min="17" max="17" width="6.28125" style="0" customWidth="1"/>
    <col min="18" max="18" width="5.57421875" style="0" customWidth="1"/>
    <col min="19" max="19" width="6.28125" style="0" customWidth="1"/>
    <col min="20" max="20" width="6.28125" style="60" customWidth="1"/>
    <col min="21" max="21" width="11.57421875" style="0" customWidth="1"/>
    <col min="22" max="76" width="4.00390625" style="0" customWidth="1"/>
    <col min="77" max="16384" width="11.57421875" style="0" customWidth="1"/>
  </cols>
  <sheetData>
    <row r="1" spans="1:76" s="67" customFormat="1" ht="48" customHeight="1">
      <c r="A1" s="61"/>
      <c r="B1" s="62" t="s">
        <v>38</v>
      </c>
      <c r="C1" s="62"/>
      <c r="D1" s="62"/>
      <c r="E1" s="62"/>
      <c r="F1" s="62"/>
      <c r="G1" s="62"/>
      <c r="H1" s="63"/>
      <c r="I1" s="63"/>
      <c r="J1" s="63">
        <v>10</v>
      </c>
      <c r="K1" s="63"/>
      <c r="L1" s="63">
        <f>Calendário!I27</f>
        <v>60</v>
      </c>
      <c r="M1" s="63" t="s">
        <v>39</v>
      </c>
      <c r="N1" s="63"/>
      <c r="O1" s="63"/>
      <c r="P1" s="63"/>
      <c r="Q1" s="63"/>
      <c r="R1" s="63"/>
      <c r="S1" s="63"/>
      <c r="T1" s="64"/>
      <c r="U1" s="63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</row>
    <row r="2" spans="1:76" s="69" customFormat="1" ht="50.25" customHeight="1">
      <c r="A2"/>
      <c r="B2" s="62" t="s">
        <v>40</v>
      </c>
      <c r="C2" s="62" t="s">
        <v>41</v>
      </c>
      <c r="D2" s="62" t="s">
        <v>42</v>
      </c>
      <c r="E2" s="63" t="s">
        <v>43</v>
      </c>
      <c r="F2" s="63" t="s">
        <v>13</v>
      </c>
      <c r="G2" s="63" t="s">
        <v>44</v>
      </c>
      <c r="H2" s="63" t="s">
        <v>45</v>
      </c>
      <c r="I2" s="63" t="s">
        <v>46</v>
      </c>
      <c r="J2" s="63" t="s">
        <v>47</v>
      </c>
      <c r="K2" s="63" t="s">
        <v>48</v>
      </c>
      <c r="L2" s="63" t="s">
        <v>49</v>
      </c>
      <c r="M2" s="63" t="s">
        <v>50</v>
      </c>
      <c r="N2" s="63" t="s">
        <v>51</v>
      </c>
      <c r="O2" s="63" t="s">
        <v>52</v>
      </c>
      <c r="P2" s="63" t="s">
        <v>53</v>
      </c>
      <c r="Q2" s="63" t="s">
        <v>54</v>
      </c>
      <c r="R2" s="63" t="s">
        <v>55</v>
      </c>
      <c r="S2" s="63" t="s">
        <v>56</v>
      </c>
      <c r="T2" s="64" t="s">
        <v>57</v>
      </c>
      <c r="U2" s="63"/>
      <c r="V2" s="68" t="s">
        <v>219</v>
      </c>
      <c r="W2" s="68" t="s">
        <v>59</v>
      </c>
      <c r="X2" s="68" t="s">
        <v>219</v>
      </c>
      <c r="Y2" s="68" t="s">
        <v>59</v>
      </c>
      <c r="Z2" s="68" t="s">
        <v>219</v>
      </c>
      <c r="AA2" s="68" t="s">
        <v>59</v>
      </c>
      <c r="AB2" s="68" t="s">
        <v>219</v>
      </c>
      <c r="AC2" s="68" t="s">
        <v>59</v>
      </c>
      <c r="AD2" s="68" t="s">
        <v>219</v>
      </c>
      <c r="AE2" s="68" t="s">
        <v>59</v>
      </c>
      <c r="AF2" s="68" t="s">
        <v>219</v>
      </c>
      <c r="AG2" s="68" t="s">
        <v>59</v>
      </c>
      <c r="AH2" s="68" t="s">
        <v>219</v>
      </c>
      <c r="AI2" s="68" t="s">
        <v>59</v>
      </c>
      <c r="AJ2" s="68" t="s">
        <v>219</v>
      </c>
      <c r="AK2" s="68" t="s">
        <v>59</v>
      </c>
      <c r="AL2" s="68" t="s">
        <v>219</v>
      </c>
      <c r="AM2" s="68" t="s">
        <v>59</v>
      </c>
      <c r="AN2" s="68" t="s">
        <v>219</v>
      </c>
      <c r="AO2" s="68" t="s">
        <v>59</v>
      </c>
      <c r="AP2" s="68" t="s">
        <v>219</v>
      </c>
      <c r="AQ2" s="68" t="s">
        <v>59</v>
      </c>
      <c r="AR2" s="68" t="s">
        <v>219</v>
      </c>
      <c r="AS2" s="63"/>
      <c r="AT2" s="68"/>
      <c r="AU2" s="68"/>
      <c r="AV2" s="63"/>
      <c r="AW2" s="68"/>
      <c r="AX2" s="68"/>
      <c r="AY2" s="63"/>
      <c r="AZ2" s="68"/>
      <c r="BA2" s="68"/>
      <c r="BB2" s="63"/>
      <c r="BC2" s="68"/>
      <c r="BD2" s="68"/>
      <c r="BE2" s="63"/>
      <c r="BF2" s="68"/>
      <c r="BG2" s="68"/>
      <c r="BH2" s="63"/>
      <c r="BI2" s="68"/>
      <c r="BJ2" s="68"/>
      <c r="BK2" s="63"/>
      <c r="BL2" s="68"/>
      <c r="BM2" s="68"/>
      <c r="BN2" s="63"/>
      <c r="BO2" s="68"/>
      <c r="BP2" s="68"/>
      <c r="BQ2" s="63"/>
      <c r="BR2" s="68"/>
      <c r="BS2" s="68"/>
      <c r="BT2" s="68"/>
      <c r="BU2" s="68"/>
      <c r="BV2" s="68"/>
      <c r="BW2" s="68"/>
      <c r="BX2" s="68"/>
    </row>
    <row r="3" spans="1:76" s="69" customFormat="1" ht="63.75" customHeight="1">
      <c r="A3"/>
      <c r="B3" s="62"/>
      <c r="C3" s="62"/>
      <c r="D3" s="62"/>
      <c r="E3" s="63"/>
      <c r="F3" s="63"/>
      <c r="G3" s="63"/>
      <c r="H3" s="63" t="s">
        <v>60</v>
      </c>
      <c r="I3" s="63"/>
      <c r="J3" s="63"/>
      <c r="K3" s="63"/>
      <c r="L3" s="63"/>
      <c r="M3" s="63"/>
      <c r="N3" s="63"/>
      <c r="O3" s="63" t="s">
        <v>52</v>
      </c>
      <c r="P3" s="63" t="s">
        <v>53</v>
      </c>
      <c r="Q3" s="63"/>
      <c r="R3" s="63"/>
      <c r="S3" s="63"/>
      <c r="T3" s="64"/>
      <c r="U3" s="63"/>
      <c r="V3" s="68">
        <v>43014</v>
      </c>
      <c r="W3" s="68">
        <v>43019</v>
      </c>
      <c r="X3" s="68">
        <v>43021</v>
      </c>
      <c r="Y3" s="68">
        <v>43026</v>
      </c>
      <c r="Z3" s="68">
        <v>43028</v>
      </c>
      <c r="AA3" s="68">
        <v>43033</v>
      </c>
      <c r="AB3" s="68">
        <v>43035</v>
      </c>
      <c r="AC3" s="68">
        <v>43040</v>
      </c>
      <c r="AD3" s="68">
        <v>43042</v>
      </c>
      <c r="AE3" s="68">
        <v>43047</v>
      </c>
      <c r="AF3" s="68">
        <v>43049</v>
      </c>
      <c r="AG3" s="68">
        <v>43054</v>
      </c>
      <c r="AH3" s="68">
        <v>43056</v>
      </c>
      <c r="AI3" s="68">
        <v>43061</v>
      </c>
      <c r="AJ3" s="68">
        <v>43063</v>
      </c>
      <c r="AK3" s="68">
        <v>43068</v>
      </c>
      <c r="AL3" s="68">
        <v>43070</v>
      </c>
      <c r="AM3" s="68">
        <v>43075</v>
      </c>
      <c r="AN3" s="68">
        <v>43077</v>
      </c>
      <c r="AO3" s="68">
        <v>43082</v>
      </c>
      <c r="AP3" s="68">
        <v>43084</v>
      </c>
      <c r="AQ3" s="68">
        <v>43089</v>
      </c>
      <c r="AR3" s="68">
        <v>43091</v>
      </c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70">
        <v>11</v>
      </c>
    </row>
    <row r="4" spans="1:76" s="86" customFormat="1" ht="16.5" customHeight="1">
      <c r="A4"/>
      <c r="B4" s="71">
        <v>1</v>
      </c>
      <c r="C4" s="72" t="s">
        <v>220</v>
      </c>
      <c r="D4" s="73" t="s">
        <v>221</v>
      </c>
      <c r="E4" s="73" t="s">
        <v>67</v>
      </c>
      <c r="F4" s="73">
        <v>88</v>
      </c>
      <c r="G4" s="73" t="s">
        <v>222</v>
      </c>
      <c r="H4" s="74">
        <v>0.5</v>
      </c>
      <c r="I4" s="74"/>
      <c r="J4" s="74"/>
      <c r="K4" s="75">
        <f>SUM(V4:BW4)</f>
        <v>12</v>
      </c>
      <c r="L4" s="76">
        <f>K4/L$1*100</f>
        <v>20</v>
      </c>
      <c r="M4" s="77">
        <f>(H4+I4+J4)/3</f>
        <v>0.16666666666666666</v>
      </c>
      <c r="N4" s="77">
        <f>M4*10</f>
        <v>1.6666666666666665</v>
      </c>
      <c r="O4" s="78"/>
      <c r="P4" s="78"/>
      <c r="Q4" s="79" t="str">
        <f>IF(L4&gt;25,"RF",IF(M4&gt;5.9,"A","EE"))</f>
        <v>EE</v>
      </c>
      <c r="R4" s="80"/>
      <c r="S4" s="79" t="str">
        <f>IF(Q4="A","A",IF(Q4="RF",Q4,IF(Q4="EE",IF(R4="",Q4,IF(R4&gt;5.9,"A","RNEE")))))</f>
        <v>EE</v>
      </c>
      <c r="T4" s="81">
        <f>IF(R4="",M4,R4)</f>
        <v>0.16666666666666666</v>
      </c>
      <c r="U4"/>
      <c r="V4" s="82">
        <v>2</v>
      </c>
      <c r="W4" s="82">
        <v>2</v>
      </c>
      <c r="X4" s="82">
        <v>2</v>
      </c>
      <c r="Y4" s="82"/>
      <c r="Z4" s="82"/>
      <c r="AA4" s="82"/>
      <c r="AB4" s="82"/>
      <c r="AC4" s="82"/>
      <c r="AD4" s="82"/>
      <c r="AE4" s="82"/>
      <c r="AF4" s="83"/>
      <c r="AG4" s="82"/>
      <c r="AH4" s="82"/>
      <c r="AI4" s="82"/>
      <c r="AJ4" s="82">
        <v>2</v>
      </c>
      <c r="AK4" s="82"/>
      <c r="AL4" s="82">
        <v>2</v>
      </c>
      <c r="AM4" s="82"/>
      <c r="AN4" s="82"/>
      <c r="AO4" s="82"/>
      <c r="AP4" s="82">
        <v>2</v>
      </c>
      <c r="AQ4" s="82"/>
      <c r="AR4" s="83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5"/>
    </row>
    <row r="5" spans="1:76" s="86" customFormat="1" ht="16.5" customHeight="1">
      <c r="A5"/>
      <c r="B5" s="87">
        <v>2</v>
      </c>
      <c r="C5" s="88" t="s">
        <v>223</v>
      </c>
      <c r="D5" s="89" t="s">
        <v>224</v>
      </c>
      <c r="E5" s="89" t="s">
        <v>225</v>
      </c>
      <c r="F5" s="89">
        <v>88</v>
      </c>
      <c r="G5" s="89" t="s">
        <v>226</v>
      </c>
      <c r="H5" s="90"/>
      <c r="I5" s="90"/>
      <c r="J5" s="90"/>
      <c r="K5" s="91">
        <f>SUM(V5:BW5)</f>
        <v>4</v>
      </c>
      <c r="L5" s="92">
        <f>K5/L$1*100</f>
        <v>6.666666666666667</v>
      </c>
      <c r="M5" s="93">
        <f>(H5+I5+J5)/3</f>
        <v>0</v>
      </c>
      <c r="N5" s="93">
        <f>M5*10</f>
        <v>0</v>
      </c>
      <c r="O5" s="94"/>
      <c r="P5" s="94"/>
      <c r="Q5" s="95" t="str">
        <f>IF(L5&gt;25,"RF",IF(M5&gt;5.9,"A","EE"))</f>
        <v>EE</v>
      </c>
      <c r="R5" s="96"/>
      <c r="S5" s="95" t="str">
        <f>IF(Q5="A","A",IF(Q5="RF",Q5,IF(Q5="EE",IF(R5="",Q5,IF(R5&gt;5.9,"A","RNEE")))))</f>
        <v>EE</v>
      </c>
      <c r="T5" s="97">
        <f>IF(R5="",M5,R5)</f>
        <v>0</v>
      </c>
      <c r="U5"/>
      <c r="V5" s="82"/>
      <c r="W5" s="82"/>
      <c r="X5" s="82">
        <v>2</v>
      </c>
      <c r="Y5" s="82"/>
      <c r="Z5" s="82"/>
      <c r="AA5" s="82"/>
      <c r="AB5" s="82"/>
      <c r="AC5" s="82"/>
      <c r="AD5" s="82"/>
      <c r="AE5" s="82"/>
      <c r="AF5" s="83"/>
      <c r="AG5" s="82"/>
      <c r="AH5" s="82"/>
      <c r="AI5" s="82"/>
      <c r="AJ5" s="82">
        <v>2</v>
      </c>
      <c r="AK5" s="82"/>
      <c r="AL5" s="82"/>
      <c r="AM5" s="82"/>
      <c r="AN5" s="82"/>
      <c r="AO5" s="82"/>
      <c r="AP5" s="82"/>
      <c r="AQ5" s="82"/>
      <c r="AR5" s="83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5"/>
    </row>
    <row r="6" spans="1:76" s="86" customFormat="1" ht="16.5" customHeight="1">
      <c r="A6"/>
      <c r="B6" s="71">
        <v>3</v>
      </c>
      <c r="C6" s="72" t="s">
        <v>227</v>
      </c>
      <c r="D6" s="73" t="s">
        <v>228</v>
      </c>
      <c r="E6" s="73" t="s">
        <v>63</v>
      </c>
      <c r="F6" s="73">
        <v>88</v>
      </c>
      <c r="G6" s="73" t="s">
        <v>229</v>
      </c>
      <c r="H6" s="74"/>
      <c r="I6" s="74"/>
      <c r="J6" s="74"/>
      <c r="K6" s="75">
        <f>SUM(V6:BW6)</f>
        <v>0</v>
      </c>
      <c r="L6" s="76">
        <f>K6/L$1*100</f>
        <v>0</v>
      </c>
      <c r="M6" s="77">
        <f>(H6+I6+J6)/3</f>
        <v>0</v>
      </c>
      <c r="N6" s="77">
        <f>M6*10</f>
        <v>0</v>
      </c>
      <c r="O6" s="78"/>
      <c r="P6" s="78"/>
      <c r="Q6" s="79" t="str">
        <f>IF(L6&gt;25,"RF",IF(M6&gt;5.9,"A","EE"))</f>
        <v>EE</v>
      </c>
      <c r="R6" s="80"/>
      <c r="S6" s="79" t="str">
        <f>IF(Q6="A","A",IF(Q6="RF",Q6,IF(Q6="EE",IF(R6="",Q6,IF(R6&gt;5.9,"A","RNEE")))))</f>
        <v>EE</v>
      </c>
      <c r="T6" s="81">
        <f>IF(R6="",M6,R6)</f>
        <v>0</v>
      </c>
      <c r="U6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3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3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5"/>
    </row>
    <row r="7" spans="1:76" s="86" customFormat="1" ht="16.5" customHeight="1">
      <c r="A7"/>
      <c r="B7" s="98">
        <v>4</v>
      </c>
      <c r="C7" s="99" t="s">
        <v>230</v>
      </c>
      <c r="D7" s="100" t="s">
        <v>231</v>
      </c>
      <c r="E7" s="100" t="s">
        <v>225</v>
      </c>
      <c r="F7" s="100">
        <v>88</v>
      </c>
      <c r="G7" s="100" t="s">
        <v>232</v>
      </c>
      <c r="H7" s="101"/>
      <c r="I7" s="101"/>
      <c r="J7" s="101"/>
      <c r="K7" s="102">
        <f>SUM(V7:BW7)</f>
        <v>6</v>
      </c>
      <c r="L7" s="103">
        <f>K7/L$1*100</f>
        <v>10</v>
      </c>
      <c r="M7" s="143">
        <f>(H7+I7+J7)/3</f>
        <v>0</v>
      </c>
      <c r="N7" s="104">
        <f>M7*10</f>
        <v>0</v>
      </c>
      <c r="O7" s="105"/>
      <c r="P7" s="105"/>
      <c r="Q7" s="106" t="str">
        <f>IF(L7&gt;25,"RF",IF(M7&gt;5.9,"A","EE"))</f>
        <v>EE</v>
      </c>
      <c r="R7" s="107"/>
      <c r="S7" s="106" t="str">
        <f>IF(Q7="A","A",IF(Q7="RF",Q7,IF(Q7="EE",IF(R7="",Q7,IF(R7&gt;5.9,"A","RNEE")))))</f>
        <v>EE</v>
      </c>
      <c r="T7" s="108">
        <f>IF(R7="",M7,R7)</f>
        <v>0</v>
      </c>
      <c r="U7"/>
      <c r="V7" s="82">
        <v>2</v>
      </c>
      <c r="W7" s="82"/>
      <c r="X7" s="82"/>
      <c r="Y7" s="82"/>
      <c r="Z7" s="82"/>
      <c r="AA7" s="82"/>
      <c r="AB7" s="82"/>
      <c r="AC7" s="82"/>
      <c r="AD7" s="82"/>
      <c r="AE7" s="82"/>
      <c r="AF7" s="83"/>
      <c r="AG7" s="82"/>
      <c r="AH7" s="82"/>
      <c r="AI7" s="82"/>
      <c r="AJ7" s="82"/>
      <c r="AK7" s="82"/>
      <c r="AL7" s="82">
        <v>2</v>
      </c>
      <c r="AM7" s="82"/>
      <c r="AN7" s="82">
        <v>2</v>
      </c>
      <c r="AO7" s="82"/>
      <c r="AP7" s="82"/>
      <c r="AQ7" s="82"/>
      <c r="AR7" s="83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5"/>
    </row>
    <row r="8" spans="1:76" s="86" customFormat="1" ht="16.5" customHeight="1">
      <c r="A8"/>
      <c r="B8" s="71">
        <v>5</v>
      </c>
      <c r="C8" s="72" t="s">
        <v>233</v>
      </c>
      <c r="D8" s="73" t="s">
        <v>234</v>
      </c>
      <c r="E8" s="73" t="s">
        <v>67</v>
      </c>
      <c r="F8" s="73">
        <v>88</v>
      </c>
      <c r="G8" s="73" t="s">
        <v>235</v>
      </c>
      <c r="H8" s="74">
        <v>4.5</v>
      </c>
      <c r="I8" s="74"/>
      <c r="J8" s="74"/>
      <c r="K8" s="75">
        <f>SUM(V8:BW8)</f>
        <v>0</v>
      </c>
      <c r="L8" s="76">
        <f>K8/L$1*100</f>
        <v>0</v>
      </c>
      <c r="M8" s="120">
        <f>(H8+I8+J8)/3</f>
        <v>1.5</v>
      </c>
      <c r="N8" s="77">
        <f>M8*10</f>
        <v>15</v>
      </c>
      <c r="O8" s="78"/>
      <c r="P8" s="78"/>
      <c r="Q8" s="79" t="str">
        <f>IF(L8&gt;25,"RF",IF(M8&gt;5.9,"A","EE"))</f>
        <v>EE</v>
      </c>
      <c r="R8" s="80"/>
      <c r="S8" s="79" t="str">
        <f>IF(Q8="A","A",IF(Q8="RF",Q8,IF(Q8="EE",IF(R8="",Q8,IF(R8&gt;5.9,"A","RNEE")))))</f>
        <v>EE</v>
      </c>
      <c r="T8" s="109">
        <f>IF(R8="",M8,R8)</f>
        <v>1.5</v>
      </c>
      <c r="U8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3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3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5"/>
    </row>
    <row r="9" spans="1:76" s="86" customFormat="1" ht="16.5" customHeight="1">
      <c r="A9"/>
      <c r="B9" s="87">
        <v>6</v>
      </c>
      <c r="C9" s="88" t="s">
        <v>236</v>
      </c>
      <c r="D9" s="89" t="s">
        <v>237</v>
      </c>
      <c r="E9" s="89" t="s">
        <v>179</v>
      </c>
      <c r="F9" s="89">
        <v>88</v>
      </c>
      <c r="G9" s="89" t="s">
        <v>238</v>
      </c>
      <c r="H9" s="90">
        <v>7</v>
      </c>
      <c r="I9" s="90"/>
      <c r="J9" s="90"/>
      <c r="K9" s="91">
        <f>SUM(V9:BW9)</f>
        <v>6</v>
      </c>
      <c r="L9" s="92">
        <f>K9/L$1*100</f>
        <v>10</v>
      </c>
      <c r="M9" s="129">
        <f>(H9+I9+J9)/3</f>
        <v>2.3333333333333335</v>
      </c>
      <c r="N9" s="93">
        <f>M9*10</f>
        <v>23.333333333333336</v>
      </c>
      <c r="O9" s="94"/>
      <c r="P9" s="94"/>
      <c r="Q9" s="95" t="str">
        <f>IF(L9&gt;25,"RF",IF(M9&gt;5.9,"A","EE"))</f>
        <v>EE</v>
      </c>
      <c r="R9" s="96"/>
      <c r="S9" s="95" t="str">
        <f>IF(Q9="A","A",IF(Q9="RF",Q9,IF(Q9="EE",IF(R9="",Q9,IF(R9&gt;5.9,"A","RNEE")))))</f>
        <v>EE</v>
      </c>
      <c r="T9" s="110">
        <f>IF(R9="",M9,R9)</f>
        <v>2.3333333333333335</v>
      </c>
      <c r="U9"/>
      <c r="V9" s="82"/>
      <c r="W9" s="82"/>
      <c r="X9" s="82"/>
      <c r="Y9" s="82">
        <v>2</v>
      </c>
      <c r="Z9" s="82"/>
      <c r="AA9" s="82"/>
      <c r="AB9" s="82"/>
      <c r="AC9" s="82"/>
      <c r="AD9" s="82"/>
      <c r="AE9" s="82"/>
      <c r="AF9" s="83"/>
      <c r="AG9" s="82"/>
      <c r="AH9" s="82"/>
      <c r="AI9" s="82">
        <v>2</v>
      </c>
      <c r="AJ9" s="82"/>
      <c r="AK9" s="82"/>
      <c r="AL9" s="82"/>
      <c r="AM9" s="82"/>
      <c r="AN9" s="82"/>
      <c r="AO9" s="82">
        <v>2</v>
      </c>
      <c r="AP9" s="82"/>
      <c r="AQ9" s="82"/>
      <c r="AR9" s="83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5"/>
    </row>
    <row r="10" spans="1:76" s="86" customFormat="1" ht="16.5" customHeight="1">
      <c r="A10"/>
      <c r="B10" s="71">
        <v>7</v>
      </c>
      <c r="C10" s="72" t="s">
        <v>239</v>
      </c>
      <c r="D10" s="73" t="s">
        <v>240</v>
      </c>
      <c r="E10" s="73" t="s">
        <v>179</v>
      </c>
      <c r="F10" s="73">
        <v>88</v>
      </c>
      <c r="G10" s="73" t="s">
        <v>241</v>
      </c>
      <c r="H10" s="74">
        <v>4.5</v>
      </c>
      <c r="I10" s="74"/>
      <c r="J10" s="74"/>
      <c r="K10" s="75">
        <f>SUM(V10:BW10)</f>
        <v>4</v>
      </c>
      <c r="L10" s="76">
        <f>K10/L$1*100</f>
        <v>6.666666666666667</v>
      </c>
      <c r="M10" s="120">
        <f>(H10+I10+J10)/3</f>
        <v>1.5</v>
      </c>
      <c r="N10" s="77">
        <f>M10*10</f>
        <v>15</v>
      </c>
      <c r="O10" s="78"/>
      <c r="P10" s="78"/>
      <c r="Q10" s="79" t="str">
        <f>IF(L10&gt;25,"RF",IF(M10&gt;5.9,"A","EE"))</f>
        <v>EE</v>
      </c>
      <c r="R10" s="80"/>
      <c r="S10" s="79" t="str">
        <f>IF(Q10="A","A",IF(Q10="RF",Q10,IF(Q10="EE",IF(R10="",Q10,IF(R10&gt;5.9,"A","RNEE")))))</f>
        <v>EE</v>
      </c>
      <c r="T10" s="109">
        <f>IF(R10="",M10,R10)</f>
        <v>1.5</v>
      </c>
      <c r="U10"/>
      <c r="V10" s="82">
        <v>2</v>
      </c>
      <c r="W10" s="82"/>
      <c r="X10" s="82"/>
      <c r="Y10" s="82"/>
      <c r="Z10" s="82"/>
      <c r="AA10" s="82"/>
      <c r="AB10" s="82"/>
      <c r="AC10" s="82"/>
      <c r="AD10" s="82"/>
      <c r="AE10" s="82"/>
      <c r="AF10" s="83"/>
      <c r="AG10" s="82"/>
      <c r="AH10" s="82"/>
      <c r="AI10" s="82"/>
      <c r="AJ10" s="82"/>
      <c r="AK10" s="82"/>
      <c r="AL10" s="82"/>
      <c r="AM10" s="82"/>
      <c r="AN10" s="82">
        <v>2</v>
      </c>
      <c r="AO10" s="82"/>
      <c r="AP10" s="82"/>
      <c r="AQ10" s="82"/>
      <c r="AR10" s="83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5"/>
    </row>
    <row r="11" spans="1:76" s="86" customFormat="1" ht="16.5" customHeight="1">
      <c r="A11"/>
      <c r="B11" s="98">
        <v>8</v>
      </c>
      <c r="C11" s="99" t="s">
        <v>242</v>
      </c>
      <c r="D11" s="100" t="s">
        <v>243</v>
      </c>
      <c r="E11" s="100" t="s">
        <v>99</v>
      </c>
      <c r="F11" s="100">
        <v>88</v>
      </c>
      <c r="G11" s="100" t="s">
        <v>244</v>
      </c>
      <c r="H11" s="101"/>
      <c r="I11" s="101"/>
      <c r="J11" s="101"/>
      <c r="K11" s="102">
        <f>SUM(V11:BW11)</f>
        <v>16</v>
      </c>
      <c r="L11" s="103">
        <f>K11/L$1*100</f>
        <v>26.666666666666668</v>
      </c>
      <c r="M11" s="143">
        <f>(H11+I11+J11)/3</f>
        <v>0</v>
      </c>
      <c r="N11" s="104">
        <f>M11*10</f>
        <v>0</v>
      </c>
      <c r="O11" s="105"/>
      <c r="P11" s="105"/>
      <c r="Q11" s="106" t="str">
        <f>IF(L11&gt;25,"RF",IF(M11&gt;5.9,"A","EE"))</f>
        <v>RF</v>
      </c>
      <c r="R11" s="107"/>
      <c r="S11" s="106" t="str">
        <f>IF(Q11="A","A",IF(Q11="RF",Q11,IF(Q11="EE",IF(R11="",Q11,IF(R11&gt;5.9,"A","RNEE")))))</f>
        <v>RF</v>
      </c>
      <c r="T11" s="108">
        <f>IF(R11="",M11,R11)</f>
        <v>0</v>
      </c>
      <c r="U11"/>
      <c r="V11" s="82">
        <v>2</v>
      </c>
      <c r="W11" s="82">
        <v>2</v>
      </c>
      <c r="X11" s="82">
        <v>2</v>
      </c>
      <c r="Y11" s="82"/>
      <c r="Z11" s="82">
        <v>2</v>
      </c>
      <c r="AA11" s="82">
        <v>2</v>
      </c>
      <c r="AB11" s="82">
        <v>2</v>
      </c>
      <c r="AC11" s="82"/>
      <c r="AD11" s="82"/>
      <c r="AE11" s="82"/>
      <c r="AF11" s="83"/>
      <c r="AG11" s="82"/>
      <c r="AH11" s="82"/>
      <c r="AI11" s="82"/>
      <c r="AJ11" s="82"/>
      <c r="AK11" s="82">
        <v>2</v>
      </c>
      <c r="AL11" s="82"/>
      <c r="AM11" s="82"/>
      <c r="AN11" s="82"/>
      <c r="AO11" s="82">
        <v>2</v>
      </c>
      <c r="AP11" s="82"/>
      <c r="AQ11" s="82"/>
      <c r="AR11" s="83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5"/>
    </row>
    <row r="12" spans="1:76" s="86" customFormat="1" ht="16.5" customHeight="1">
      <c r="A12"/>
      <c r="B12" s="71">
        <v>9</v>
      </c>
      <c r="C12" s="72" t="s">
        <v>245</v>
      </c>
      <c r="D12" s="73" t="s">
        <v>246</v>
      </c>
      <c r="E12" s="73" t="s">
        <v>71</v>
      </c>
      <c r="F12" s="73">
        <v>88</v>
      </c>
      <c r="G12" s="73" t="s">
        <v>247</v>
      </c>
      <c r="H12" s="74">
        <v>10</v>
      </c>
      <c r="I12" s="74"/>
      <c r="J12" s="74"/>
      <c r="K12" s="75">
        <f>SUM(V12:BW12)</f>
        <v>10</v>
      </c>
      <c r="L12" s="76">
        <f>K12/L$1*100</f>
        <v>16.666666666666664</v>
      </c>
      <c r="M12" s="120">
        <f>(H12+I12+J12)/3</f>
        <v>3.3333333333333335</v>
      </c>
      <c r="N12" s="77">
        <f>M12*10</f>
        <v>33.333333333333336</v>
      </c>
      <c r="O12" s="78"/>
      <c r="P12" s="78"/>
      <c r="Q12" s="79" t="str">
        <f>IF(L12&gt;25,"RF",IF(M12&gt;5.9,"A","EE"))</f>
        <v>EE</v>
      </c>
      <c r="R12" s="80"/>
      <c r="S12" s="79" t="str">
        <f>IF(Q12="A","A",IF(Q12="RF",Q12,IF(Q12="EE",IF(R12="",Q12,IF(R12&gt;5.9,"A","RNEE")))))</f>
        <v>EE</v>
      </c>
      <c r="T12" s="109">
        <f>IF(R12="",M12,R12)</f>
        <v>3.3333333333333335</v>
      </c>
      <c r="U12"/>
      <c r="V12" s="82">
        <v>2</v>
      </c>
      <c r="W12" s="82"/>
      <c r="X12" s="82">
        <v>2</v>
      </c>
      <c r="Y12" s="82"/>
      <c r="Z12" s="82"/>
      <c r="AA12" s="82">
        <v>2</v>
      </c>
      <c r="AB12" s="82"/>
      <c r="AC12" s="82"/>
      <c r="AD12" s="82"/>
      <c r="AE12" s="82"/>
      <c r="AF12" s="83"/>
      <c r="AG12" s="82"/>
      <c r="AH12" s="82"/>
      <c r="AI12" s="82"/>
      <c r="AJ12" s="82"/>
      <c r="AK12" s="82"/>
      <c r="AL12" s="82"/>
      <c r="AM12" s="82"/>
      <c r="AN12" s="82"/>
      <c r="AO12" s="82">
        <v>2</v>
      </c>
      <c r="AP12" s="82">
        <v>2</v>
      </c>
      <c r="AQ12" s="82"/>
      <c r="AR12" s="83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5"/>
    </row>
    <row r="13" spans="1:76" s="113" customFormat="1" ht="16.5" customHeight="1">
      <c r="A13" s="111"/>
      <c r="B13" s="87">
        <v>10</v>
      </c>
      <c r="C13" s="88" t="s">
        <v>248</v>
      </c>
      <c r="D13" s="89" t="s">
        <v>249</v>
      </c>
      <c r="E13" s="89" t="s">
        <v>99</v>
      </c>
      <c r="F13" s="89">
        <v>88</v>
      </c>
      <c r="G13" s="89" t="s">
        <v>250</v>
      </c>
      <c r="H13" s="90">
        <v>8</v>
      </c>
      <c r="I13" s="90"/>
      <c r="J13" s="90"/>
      <c r="K13" s="91">
        <f>SUM(V13:BW13)</f>
        <v>28</v>
      </c>
      <c r="L13" s="92">
        <f>K13/L$1*100</f>
        <v>46.666666666666664</v>
      </c>
      <c r="M13" s="129">
        <f>(H13+I13+J13)/3</f>
        <v>2.6666666666666665</v>
      </c>
      <c r="N13" s="93">
        <f>M13*10</f>
        <v>26.666666666666664</v>
      </c>
      <c r="O13" s="94"/>
      <c r="P13" s="94"/>
      <c r="Q13" s="95" t="str">
        <f>IF(L13&gt;25,"RF",IF(M13&gt;5.9,"A","EE"))</f>
        <v>RF</v>
      </c>
      <c r="R13" s="96"/>
      <c r="S13" s="95" t="str">
        <f>IF(Q13="A","A",IF(Q13="RF",Q13,IF(Q13="EE",IF(R13="",Q13,IF(R13&gt;5.9,"A","RNEE")))))</f>
        <v>RF</v>
      </c>
      <c r="T13" s="110">
        <f>IF(R13="",M13,R13)</f>
        <v>2.6666666666666665</v>
      </c>
      <c r="U13" s="111"/>
      <c r="V13" s="82"/>
      <c r="W13" s="82"/>
      <c r="X13" s="82">
        <v>2</v>
      </c>
      <c r="Y13" s="82">
        <v>2</v>
      </c>
      <c r="Z13" s="82">
        <v>2</v>
      </c>
      <c r="AA13" s="82">
        <v>2</v>
      </c>
      <c r="AB13" s="82">
        <v>2</v>
      </c>
      <c r="AC13" s="82">
        <v>2</v>
      </c>
      <c r="AD13" s="82"/>
      <c r="AE13" s="82"/>
      <c r="AF13" s="83"/>
      <c r="AG13" s="82"/>
      <c r="AH13" s="82"/>
      <c r="AI13" s="82">
        <v>2</v>
      </c>
      <c r="AJ13" s="82">
        <v>2</v>
      </c>
      <c r="AK13" s="82">
        <v>2</v>
      </c>
      <c r="AL13" s="82">
        <v>2</v>
      </c>
      <c r="AM13" s="82">
        <v>2</v>
      </c>
      <c r="AN13" s="82">
        <v>2</v>
      </c>
      <c r="AO13" s="82">
        <v>2</v>
      </c>
      <c r="AP13" s="82">
        <v>2</v>
      </c>
      <c r="AQ13" s="82"/>
      <c r="AR13" s="83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112"/>
    </row>
    <row r="14" spans="1:76" s="86" customFormat="1" ht="16.5" customHeight="1">
      <c r="A14"/>
      <c r="B14" s="71">
        <v>11</v>
      </c>
      <c r="C14" s="72" t="s">
        <v>251</v>
      </c>
      <c r="D14" s="73" t="s">
        <v>252</v>
      </c>
      <c r="E14" s="73" t="s">
        <v>67</v>
      </c>
      <c r="F14" s="73">
        <v>88</v>
      </c>
      <c r="G14" s="73" t="s">
        <v>253</v>
      </c>
      <c r="H14" s="74">
        <v>3</v>
      </c>
      <c r="I14" s="74"/>
      <c r="J14" s="74"/>
      <c r="K14" s="75">
        <f>SUM(V14:BW14)</f>
        <v>20</v>
      </c>
      <c r="L14" s="76">
        <f>K14/L$1*100</f>
        <v>33.33333333333333</v>
      </c>
      <c r="M14" s="120">
        <f>(H14+I14+J14)/3</f>
        <v>1</v>
      </c>
      <c r="N14" s="77">
        <f>M14*10</f>
        <v>10</v>
      </c>
      <c r="O14" s="78"/>
      <c r="P14" s="78"/>
      <c r="Q14" s="79" t="str">
        <f>IF(L14&gt;25,"RF",IF(M14&gt;5.9,"A","EE"))</f>
        <v>RF</v>
      </c>
      <c r="R14" s="80"/>
      <c r="S14" s="79" t="str">
        <f>IF(Q14="A","A",IF(Q14="RF",Q14,IF(Q14="EE",IF(R14="",Q14,IF(R14&gt;5.9,"A","RNEE")))))</f>
        <v>RF</v>
      </c>
      <c r="T14" s="109">
        <f>IF(R14="",M14,R14)</f>
        <v>1</v>
      </c>
      <c r="U14"/>
      <c r="V14" s="124">
        <v>2</v>
      </c>
      <c r="W14" s="124">
        <v>2</v>
      </c>
      <c r="X14" s="124">
        <v>2</v>
      </c>
      <c r="Y14" s="124"/>
      <c r="Z14" s="124"/>
      <c r="AA14" s="124"/>
      <c r="AB14" s="124"/>
      <c r="AC14" s="82">
        <v>2</v>
      </c>
      <c r="AD14" s="82"/>
      <c r="AE14" s="124"/>
      <c r="AF14" s="83"/>
      <c r="AG14" s="124"/>
      <c r="AH14" s="124"/>
      <c r="AI14" s="124">
        <v>2</v>
      </c>
      <c r="AJ14" s="124">
        <v>2</v>
      </c>
      <c r="AK14" s="124">
        <v>2</v>
      </c>
      <c r="AL14" s="124">
        <v>2</v>
      </c>
      <c r="AM14" s="124"/>
      <c r="AN14" s="124"/>
      <c r="AO14" s="124">
        <v>2</v>
      </c>
      <c r="AP14" s="124">
        <v>2</v>
      </c>
      <c r="AQ14" s="124"/>
      <c r="AR14" s="83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5"/>
    </row>
    <row r="15" spans="1:76" s="86" customFormat="1" ht="16.5" customHeight="1">
      <c r="A15"/>
      <c r="B15" s="98">
        <v>12</v>
      </c>
      <c r="C15" s="99" t="s">
        <v>254</v>
      </c>
      <c r="D15" s="100" t="s">
        <v>255</v>
      </c>
      <c r="E15" s="100" t="s">
        <v>63</v>
      </c>
      <c r="F15" s="100">
        <v>88</v>
      </c>
      <c r="G15" s="100" t="s">
        <v>256</v>
      </c>
      <c r="H15" s="101"/>
      <c r="I15" s="101"/>
      <c r="J15" s="101"/>
      <c r="K15" s="102">
        <f>SUM(V15:BW15)</f>
        <v>32</v>
      </c>
      <c r="L15" s="103">
        <f>K15/L$1*100</f>
        <v>53.333333333333336</v>
      </c>
      <c r="M15" s="143">
        <f>(H15+I15+J15)/3</f>
        <v>0</v>
      </c>
      <c r="N15" s="104">
        <f>M15*10</f>
        <v>0</v>
      </c>
      <c r="O15" s="105"/>
      <c r="P15" s="105"/>
      <c r="Q15" s="106" t="str">
        <f>IF(L15&gt;25,"RF",IF(M15&gt;5.9,"A","EE"))</f>
        <v>RF</v>
      </c>
      <c r="R15" s="107"/>
      <c r="S15" s="106" t="str">
        <f>IF(Q15="A","A",IF(Q15="RF",Q15,IF(Q15="EE",IF(R15="",Q15,IF(R15&gt;5.9,"A","RNEE")))))</f>
        <v>RF</v>
      </c>
      <c r="T15" s="108">
        <f>IF(R15="",M15,R15)</f>
        <v>0</v>
      </c>
      <c r="U15"/>
      <c r="V15" s="82">
        <v>2</v>
      </c>
      <c r="W15" s="82">
        <v>2</v>
      </c>
      <c r="X15" s="82">
        <v>2</v>
      </c>
      <c r="Y15" s="82">
        <v>2</v>
      </c>
      <c r="Z15" s="82">
        <v>2</v>
      </c>
      <c r="AA15" s="82">
        <v>2</v>
      </c>
      <c r="AB15" s="82">
        <v>2</v>
      </c>
      <c r="AC15" s="82">
        <v>2</v>
      </c>
      <c r="AD15" s="82"/>
      <c r="AE15" s="82"/>
      <c r="AF15" s="83"/>
      <c r="AG15" s="82"/>
      <c r="AH15" s="82"/>
      <c r="AI15" s="82">
        <v>2</v>
      </c>
      <c r="AJ15" s="82">
        <v>2</v>
      </c>
      <c r="AK15" s="82">
        <v>2</v>
      </c>
      <c r="AL15" s="82">
        <v>2</v>
      </c>
      <c r="AM15" s="82">
        <v>2</v>
      </c>
      <c r="AN15" s="82">
        <v>2</v>
      </c>
      <c r="AO15" s="82">
        <v>2</v>
      </c>
      <c r="AP15" s="82">
        <v>2</v>
      </c>
      <c r="AQ15" s="82"/>
      <c r="AR15" s="83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5"/>
    </row>
    <row r="16" spans="1:76" s="86" customFormat="1" ht="16.5" customHeight="1">
      <c r="A16"/>
      <c r="B16" s="71">
        <v>13</v>
      </c>
      <c r="C16" s="72" t="s">
        <v>257</v>
      </c>
      <c r="D16" s="73" t="s">
        <v>258</v>
      </c>
      <c r="E16" s="73" t="s">
        <v>179</v>
      </c>
      <c r="F16" s="73">
        <v>88</v>
      </c>
      <c r="G16" s="73" t="s">
        <v>259</v>
      </c>
      <c r="H16" s="74"/>
      <c r="I16" s="74"/>
      <c r="J16" s="74"/>
      <c r="K16" s="75">
        <f>SUM(V16:BW16)</f>
        <v>12</v>
      </c>
      <c r="L16" s="76">
        <f>K16/L$1*100</f>
        <v>20</v>
      </c>
      <c r="M16" s="120">
        <f>(H16+I16+J16)/3</f>
        <v>0</v>
      </c>
      <c r="N16" s="77">
        <f>M16*10</f>
        <v>0</v>
      </c>
      <c r="O16" s="78"/>
      <c r="P16" s="78"/>
      <c r="Q16" s="79" t="str">
        <f>IF(L16&gt;25,"RF",IF(M16&gt;5.9,"A","EE"))</f>
        <v>EE</v>
      </c>
      <c r="R16" s="80"/>
      <c r="S16" s="79" t="str">
        <f>IF(Q16="A","A",IF(Q16="RF",Q16,IF(Q16="EE",IF(R16="",Q16,IF(R16&gt;5.9,"A","RNEE")))))</f>
        <v>EE</v>
      </c>
      <c r="T16" s="109">
        <f>IF(R16="",M16,R16)</f>
        <v>0</v>
      </c>
      <c r="U16"/>
      <c r="V16" s="82">
        <v>2</v>
      </c>
      <c r="W16" s="82"/>
      <c r="X16" s="82">
        <v>2</v>
      </c>
      <c r="Y16" s="82"/>
      <c r="Z16" s="82"/>
      <c r="AA16" s="82"/>
      <c r="AB16" s="82">
        <v>2</v>
      </c>
      <c r="AC16" s="82"/>
      <c r="AD16" s="82"/>
      <c r="AE16" s="82"/>
      <c r="AF16" s="83"/>
      <c r="AG16" s="82"/>
      <c r="AH16" s="82"/>
      <c r="AI16" s="82">
        <v>2</v>
      </c>
      <c r="AJ16" s="82"/>
      <c r="AK16" s="82"/>
      <c r="AL16" s="82">
        <v>2</v>
      </c>
      <c r="AM16" s="82"/>
      <c r="AN16" s="82">
        <v>2</v>
      </c>
      <c r="AO16" s="82"/>
      <c r="AP16" s="82"/>
      <c r="AQ16" s="82"/>
      <c r="AR16" s="83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5"/>
    </row>
    <row r="17" spans="1:76" s="86" customFormat="1" ht="16.5" customHeight="1">
      <c r="A17"/>
      <c r="B17" s="87">
        <v>14</v>
      </c>
      <c r="C17" s="88" t="s">
        <v>260</v>
      </c>
      <c r="D17" s="89" t="s">
        <v>261</v>
      </c>
      <c r="E17" s="89" t="s">
        <v>99</v>
      </c>
      <c r="F17" s="89">
        <v>88</v>
      </c>
      <c r="G17" s="89" t="s">
        <v>262</v>
      </c>
      <c r="H17" s="90">
        <v>3</v>
      </c>
      <c r="I17" s="90"/>
      <c r="J17" s="90"/>
      <c r="K17" s="91">
        <f>SUM(V17:BW17)</f>
        <v>8</v>
      </c>
      <c r="L17" s="92">
        <f>K17/L$1*100</f>
        <v>13.333333333333334</v>
      </c>
      <c r="M17" s="129">
        <f>(H17+I17+J17)/3</f>
        <v>1</v>
      </c>
      <c r="N17" s="93">
        <f>M17*10</f>
        <v>10</v>
      </c>
      <c r="O17" s="94"/>
      <c r="P17" s="94"/>
      <c r="Q17" s="95" t="str">
        <f>IF(L17&gt;25,"RF",IF(M17&gt;5.9,"A","EE"))</f>
        <v>EE</v>
      </c>
      <c r="R17" s="96"/>
      <c r="S17" s="95" t="str">
        <f>IF(Q17="A","A",IF(Q17="RF",Q17,IF(Q17="EE",IF(R17="",Q17,IF(R17&gt;5.9,"A","RNEE")))))</f>
        <v>EE</v>
      </c>
      <c r="T17" s="110">
        <f>IF(R17="",M17,R17)</f>
        <v>1</v>
      </c>
      <c r="U17"/>
      <c r="V17" s="82"/>
      <c r="W17" s="82"/>
      <c r="X17" s="82">
        <v>2</v>
      </c>
      <c r="Y17" s="82"/>
      <c r="Z17" s="82"/>
      <c r="AA17" s="82"/>
      <c r="AB17" s="82">
        <v>2</v>
      </c>
      <c r="AC17" s="82"/>
      <c r="AD17" s="82"/>
      <c r="AE17" s="82"/>
      <c r="AF17" s="83"/>
      <c r="AG17" s="82"/>
      <c r="AH17" s="82"/>
      <c r="AI17" s="82"/>
      <c r="AJ17" s="82">
        <v>2</v>
      </c>
      <c r="AK17" s="82">
        <v>2</v>
      </c>
      <c r="AL17" s="82"/>
      <c r="AM17" s="82"/>
      <c r="AN17" s="82"/>
      <c r="AO17" s="82"/>
      <c r="AP17" s="82"/>
      <c r="AQ17" s="82"/>
      <c r="AR17" s="83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5"/>
    </row>
    <row r="18" spans="1:76" s="86" customFormat="1" ht="16.5" customHeight="1">
      <c r="A18"/>
      <c r="B18" s="71">
        <v>15</v>
      </c>
      <c r="C18" s="72" t="s">
        <v>263</v>
      </c>
      <c r="D18" s="73" t="s">
        <v>264</v>
      </c>
      <c r="E18" s="73" t="s">
        <v>63</v>
      </c>
      <c r="F18" s="73">
        <v>88</v>
      </c>
      <c r="G18" s="73" t="s">
        <v>265</v>
      </c>
      <c r="H18" s="74">
        <v>3.4</v>
      </c>
      <c r="I18" s="74"/>
      <c r="J18" s="74"/>
      <c r="K18" s="75">
        <f>SUM(V18:BW18)</f>
        <v>10</v>
      </c>
      <c r="L18" s="76">
        <f>K18/L$1*100</f>
        <v>16.666666666666664</v>
      </c>
      <c r="M18" s="120">
        <f>(H18+I18+J18)/3</f>
        <v>1.1333333333333333</v>
      </c>
      <c r="N18" s="77">
        <f>M18*10</f>
        <v>11.333333333333332</v>
      </c>
      <c r="O18" s="78"/>
      <c r="P18" s="78"/>
      <c r="Q18" s="79" t="str">
        <f>IF(L18&gt;25,"RF",IF(M18&gt;5.9,"A","EE"))</f>
        <v>EE</v>
      </c>
      <c r="R18" s="80"/>
      <c r="S18" s="79" t="str">
        <f>IF(Q18="A","A",IF(Q18="RF",Q18,IF(Q18="EE",IF(R18="",Q18,IF(R18&gt;5.9,"A","RNEE")))))</f>
        <v>EE</v>
      </c>
      <c r="T18" s="109">
        <f>IF(R18="",M18,R18)</f>
        <v>1.1333333333333333</v>
      </c>
      <c r="U18"/>
      <c r="V18" s="82"/>
      <c r="W18" s="82"/>
      <c r="X18" s="82">
        <v>2</v>
      </c>
      <c r="Y18" s="82"/>
      <c r="Z18" s="82">
        <v>2</v>
      </c>
      <c r="AA18" s="82"/>
      <c r="AB18" s="82"/>
      <c r="AC18" s="82"/>
      <c r="AD18" s="82"/>
      <c r="AE18" s="82"/>
      <c r="AF18" s="83"/>
      <c r="AG18" s="82"/>
      <c r="AH18" s="82"/>
      <c r="AI18" s="82"/>
      <c r="AJ18" s="82">
        <v>2</v>
      </c>
      <c r="AK18" s="82"/>
      <c r="AL18" s="82">
        <v>2</v>
      </c>
      <c r="AM18" s="82"/>
      <c r="AN18" s="82">
        <v>2</v>
      </c>
      <c r="AO18" s="82"/>
      <c r="AP18" s="82"/>
      <c r="AQ18" s="82"/>
      <c r="AR18" s="83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5"/>
    </row>
    <row r="19" spans="1:76" s="86" customFormat="1" ht="16.5" customHeight="1">
      <c r="A19"/>
      <c r="B19" s="98">
        <v>16</v>
      </c>
      <c r="C19" s="99" t="s">
        <v>266</v>
      </c>
      <c r="D19" s="100" t="s">
        <v>267</v>
      </c>
      <c r="E19" s="100" t="s">
        <v>103</v>
      </c>
      <c r="F19" s="100">
        <v>88</v>
      </c>
      <c r="G19" s="100" t="s">
        <v>268</v>
      </c>
      <c r="H19" s="101">
        <v>9</v>
      </c>
      <c r="I19" s="101"/>
      <c r="J19" s="101"/>
      <c r="K19" s="102">
        <f>SUM(V19:BW19)</f>
        <v>0</v>
      </c>
      <c r="L19" s="103">
        <f>K19/L$1*100</f>
        <v>0</v>
      </c>
      <c r="M19" s="143">
        <f>(H19+I19+J19)/3</f>
        <v>3</v>
      </c>
      <c r="N19" s="104">
        <f>M19*10</f>
        <v>30</v>
      </c>
      <c r="O19" s="105"/>
      <c r="P19" s="105"/>
      <c r="Q19" s="106" t="str">
        <f>IF(L19&gt;25,"RF",IF(M19&gt;5.9,"A","EE"))</f>
        <v>EE</v>
      </c>
      <c r="R19" s="107"/>
      <c r="S19" s="106" t="str">
        <f>IF(Q19="A","A",IF(Q19="RF",Q19,IF(Q19="EE",IF(R19="",Q19,IF(R19&gt;5.9,"A","RNEE")))))</f>
        <v>EE</v>
      </c>
      <c r="T19" s="108">
        <f>IF(R19="",M19,R19)</f>
        <v>3</v>
      </c>
      <c r="U19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3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3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5"/>
    </row>
    <row r="20" spans="1:76" s="86" customFormat="1" ht="16.5" customHeight="1">
      <c r="A20"/>
      <c r="B20" s="71">
        <v>17</v>
      </c>
      <c r="C20" s="72" t="s">
        <v>269</v>
      </c>
      <c r="D20" s="73" t="s">
        <v>270</v>
      </c>
      <c r="E20" s="73" t="s">
        <v>63</v>
      </c>
      <c r="F20" s="73">
        <v>88</v>
      </c>
      <c r="G20" s="73" t="s">
        <v>271</v>
      </c>
      <c r="H20" s="74"/>
      <c r="I20" s="74"/>
      <c r="J20" s="74"/>
      <c r="K20" s="75">
        <f>SUM(V20:BW20)</f>
        <v>4</v>
      </c>
      <c r="L20" s="76">
        <f>K20/L$1*100</f>
        <v>6.666666666666667</v>
      </c>
      <c r="M20" s="120">
        <f>(H20+I20+J20)/3</f>
        <v>0</v>
      </c>
      <c r="N20" s="77">
        <f>M20*10</f>
        <v>0</v>
      </c>
      <c r="O20" s="78"/>
      <c r="P20" s="78"/>
      <c r="Q20" s="79" t="str">
        <f>IF(L20&gt;25,"RF",IF(M20&gt;5.9,"A","EE"))</f>
        <v>EE</v>
      </c>
      <c r="R20" s="80"/>
      <c r="S20" s="79" t="str">
        <f>IF(Q20="A","A",IF(Q20="RF",Q20,IF(Q20="EE",IF(R20="",Q20,IF(R20&gt;5.9,"A","RNEE")))))</f>
        <v>EE</v>
      </c>
      <c r="T20" s="109">
        <f>IF(R20="",M20,R20)</f>
        <v>0</v>
      </c>
      <c r="U20"/>
      <c r="V20" s="82"/>
      <c r="W20" s="82"/>
      <c r="X20" s="82">
        <v>2</v>
      </c>
      <c r="Y20" s="82"/>
      <c r="Z20" s="82"/>
      <c r="AA20" s="82"/>
      <c r="AB20" s="82"/>
      <c r="AC20" s="82"/>
      <c r="AD20" s="82"/>
      <c r="AE20" s="82"/>
      <c r="AF20" s="83"/>
      <c r="AG20" s="82"/>
      <c r="AH20" s="82"/>
      <c r="AI20" s="82"/>
      <c r="AJ20" s="82"/>
      <c r="AK20" s="82"/>
      <c r="AL20" s="82">
        <v>2</v>
      </c>
      <c r="AM20" s="82"/>
      <c r="AN20" s="82"/>
      <c r="AO20" s="82"/>
      <c r="AP20" s="82"/>
      <c r="AQ20" s="82"/>
      <c r="AR20" s="83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5"/>
    </row>
    <row r="21" spans="1:76" s="86" customFormat="1" ht="16.5" customHeight="1">
      <c r="A21"/>
      <c r="B21" s="87">
        <v>18</v>
      </c>
      <c r="C21" s="88" t="s">
        <v>272</v>
      </c>
      <c r="D21" s="89" t="s">
        <v>273</v>
      </c>
      <c r="E21" s="89" t="s">
        <v>179</v>
      </c>
      <c r="F21" s="89">
        <v>88</v>
      </c>
      <c r="G21" s="89" t="s">
        <v>274</v>
      </c>
      <c r="H21" s="90"/>
      <c r="I21" s="90"/>
      <c r="J21" s="90"/>
      <c r="K21" s="91">
        <f>SUM(V21:BW21)</f>
        <v>10</v>
      </c>
      <c r="L21" s="92">
        <f>K21/L$1*100</f>
        <v>16.666666666666664</v>
      </c>
      <c r="M21" s="129">
        <f>(H21+I21+J21)/3</f>
        <v>0</v>
      </c>
      <c r="N21" s="93">
        <f>M21*10</f>
        <v>0</v>
      </c>
      <c r="O21" s="94"/>
      <c r="P21" s="94"/>
      <c r="Q21" s="95" t="str">
        <f>IF(L21&gt;25,"RF",IF(M21&gt;5.9,"A","EE"))</f>
        <v>EE</v>
      </c>
      <c r="R21" s="96"/>
      <c r="S21" s="95" t="str">
        <f>IF(Q21="A","A",IF(Q21="RF",Q21,IF(Q21="EE",IF(R21="",Q21,IF(R21&gt;5.9,"A","RNEE")))))</f>
        <v>EE</v>
      </c>
      <c r="T21" s="110">
        <f>IF(R21="",M21,R21)</f>
        <v>0</v>
      </c>
      <c r="U21"/>
      <c r="V21" s="82"/>
      <c r="W21" s="82"/>
      <c r="X21" s="82">
        <v>2</v>
      </c>
      <c r="Y21" s="82"/>
      <c r="Z21" s="82">
        <v>2</v>
      </c>
      <c r="AA21" s="82">
        <v>2</v>
      </c>
      <c r="AB21" s="82"/>
      <c r="AC21" s="82"/>
      <c r="AD21" s="82"/>
      <c r="AE21" s="82"/>
      <c r="AF21" s="83"/>
      <c r="AG21" s="82"/>
      <c r="AH21" s="82"/>
      <c r="AI21" s="82"/>
      <c r="AJ21" s="82"/>
      <c r="AK21" s="82"/>
      <c r="AL21" s="82"/>
      <c r="AM21" s="82"/>
      <c r="AN21" s="82">
        <v>2</v>
      </c>
      <c r="AO21" s="82">
        <v>2</v>
      </c>
      <c r="AP21" s="82"/>
      <c r="AQ21" s="82"/>
      <c r="AR21" s="83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5"/>
    </row>
    <row r="22" spans="1:76" s="86" customFormat="1" ht="16.5" customHeight="1">
      <c r="A22"/>
      <c r="B22" s="71">
        <v>19</v>
      </c>
      <c r="C22" s="72" t="s">
        <v>275</v>
      </c>
      <c r="D22" s="73" t="s">
        <v>276</v>
      </c>
      <c r="E22" s="73" t="s">
        <v>67</v>
      </c>
      <c r="F22" s="73">
        <v>88</v>
      </c>
      <c r="G22" s="73" t="s">
        <v>277</v>
      </c>
      <c r="H22" s="74">
        <v>7</v>
      </c>
      <c r="I22" s="74"/>
      <c r="J22" s="74"/>
      <c r="K22" s="75">
        <f>SUM(V22:BW22)</f>
        <v>10</v>
      </c>
      <c r="L22" s="76">
        <f>K22/L$1*100</f>
        <v>16.666666666666664</v>
      </c>
      <c r="M22" s="120">
        <f>(H22+I22+J22)/3</f>
        <v>2.3333333333333335</v>
      </c>
      <c r="N22" s="77">
        <f>M22*10</f>
        <v>23.333333333333336</v>
      </c>
      <c r="O22" s="78"/>
      <c r="P22" s="78"/>
      <c r="Q22" s="79" t="str">
        <f>IF(L22&gt;25,"RF",IF(M22&gt;5.9,"A","EE"))</f>
        <v>EE</v>
      </c>
      <c r="R22" s="80"/>
      <c r="S22" s="79" t="str">
        <f>IF(Q22="A","A",IF(Q22="RF",Q22,IF(Q22="EE",IF(R22="",Q22,IF(R22&gt;5.9,"A","RNEE")))))</f>
        <v>EE</v>
      </c>
      <c r="T22" s="109">
        <f>IF(R22="",M22,R22)</f>
        <v>2.3333333333333335</v>
      </c>
      <c r="U2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3"/>
      <c r="AG22" s="82"/>
      <c r="AH22" s="82"/>
      <c r="AI22" s="82"/>
      <c r="AJ22" s="82">
        <v>2</v>
      </c>
      <c r="AK22" s="82">
        <v>2</v>
      </c>
      <c r="AL22" s="82"/>
      <c r="AM22" s="82">
        <v>2</v>
      </c>
      <c r="AN22" s="82"/>
      <c r="AO22" s="82">
        <v>2</v>
      </c>
      <c r="AP22" s="82">
        <v>2</v>
      </c>
      <c r="AQ22" s="82"/>
      <c r="AR22" s="83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5"/>
    </row>
    <row r="23" spans="1:76" s="86" customFormat="1" ht="16.5" customHeight="1">
      <c r="A23"/>
      <c r="B23" s="98">
        <v>20</v>
      </c>
      <c r="C23" s="99" t="s">
        <v>278</v>
      </c>
      <c r="D23" s="100" t="s">
        <v>279</v>
      </c>
      <c r="E23" s="100" t="s">
        <v>179</v>
      </c>
      <c r="F23" s="100">
        <v>88</v>
      </c>
      <c r="G23" s="100" t="s">
        <v>280</v>
      </c>
      <c r="H23" s="101"/>
      <c r="I23" s="101"/>
      <c r="J23" s="101"/>
      <c r="K23" s="102">
        <f>SUM(V23:BW23)</f>
        <v>10</v>
      </c>
      <c r="L23" s="103">
        <f>K23/L$1*100</f>
        <v>16.666666666666664</v>
      </c>
      <c r="M23" s="143">
        <f>(H23+I23+J23)/3</f>
        <v>0</v>
      </c>
      <c r="N23" s="104">
        <f>M23*10</f>
        <v>0</v>
      </c>
      <c r="O23" s="105"/>
      <c r="P23" s="105"/>
      <c r="Q23" s="106" t="str">
        <f>IF(L23&gt;25,"RF",IF(M23&gt;5.9,"A","EE"))</f>
        <v>EE</v>
      </c>
      <c r="R23" s="107"/>
      <c r="S23" s="106" t="str">
        <f>IF(Q23="A","A",IF(Q23="RF",Q23,IF(Q23="EE",IF(R23="",Q23,IF(R23&gt;5.9,"A","RNEE")))))</f>
        <v>EE</v>
      </c>
      <c r="T23" s="108">
        <f>IF(R23="",M23,R23)</f>
        <v>0</v>
      </c>
      <c r="U23"/>
      <c r="V23" s="82"/>
      <c r="W23" s="82"/>
      <c r="X23" s="82"/>
      <c r="Y23" s="82"/>
      <c r="Z23" s="82">
        <v>2</v>
      </c>
      <c r="AA23" s="82"/>
      <c r="AB23" s="82"/>
      <c r="AC23" s="82"/>
      <c r="AD23" s="82"/>
      <c r="AE23" s="82"/>
      <c r="AF23" s="83"/>
      <c r="AG23" s="82"/>
      <c r="AH23" s="82"/>
      <c r="AI23" s="82"/>
      <c r="AJ23" s="82"/>
      <c r="AK23" s="82"/>
      <c r="AL23" s="82">
        <v>2</v>
      </c>
      <c r="AM23" s="82"/>
      <c r="AN23" s="82">
        <v>2</v>
      </c>
      <c r="AO23" s="82">
        <v>2</v>
      </c>
      <c r="AP23" s="82">
        <v>2</v>
      </c>
      <c r="AQ23" s="82"/>
      <c r="AR23" s="83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5"/>
    </row>
    <row r="24" spans="1:76" s="86" customFormat="1" ht="16.5" customHeight="1">
      <c r="A24"/>
      <c r="B24" s="71">
        <v>21</v>
      </c>
      <c r="C24" s="72" t="s">
        <v>281</v>
      </c>
      <c r="D24" s="73" t="s">
        <v>282</v>
      </c>
      <c r="E24" s="73" t="s">
        <v>225</v>
      </c>
      <c r="F24" s="73">
        <v>88</v>
      </c>
      <c r="G24" s="73" t="s">
        <v>283</v>
      </c>
      <c r="H24" s="74"/>
      <c r="I24" s="74"/>
      <c r="J24" s="74"/>
      <c r="K24" s="75">
        <f>SUM(V24:BW24)</f>
        <v>4</v>
      </c>
      <c r="L24" s="76">
        <f>K24/L$1*100</f>
        <v>6.666666666666667</v>
      </c>
      <c r="M24" s="120">
        <f>(H24+I24+J24)/3</f>
        <v>0</v>
      </c>
      <c r="N24" s="77">
        <f>M24*10</f>
        <v>0</v>
      </c>
      <c r="O24" s="78"/>
      <c r="P24" s="78"/>
      <c r="Q24" s="79" t="str">
        <f>IF(L24&gt;25,"RF",IF(M24&gt;5.9,"A","EE"))</f>
        <v>EE</v>
      </c>
      <c r="R24" s="80"/>
      <c r="S24" s="79" t="str">
        <f>IF(Q24="A","A",IF(Q24="RF",Q24,IF(Q24="EE",IF(R24="",Q24,IF(R24&gt;5.9,"A","RNEE")))))</f>
        <v>EE</v>
      </c>
      <c r="T24" s="109">
        <f>IF(R24="",M24,R24)</f>
        <v>0</v>
      </c>
      <c r="U24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3"/>
      <c r="AG24" s="82"/>
      <c r="AH24" s="82"/>
      <c r="AI24" s="82">
        <v>2</v>
      </c>
      <c r="AJ24" s="82"/>
      <c r="AK24" s="82"/>
      <c r="AL24" s="82"/>
      <c r="AM24" s="82">
        <v>2</v>
      </c>
      <c r="AN24" s="82"/>
      <c r="AO24" s="82"/>
      <c r="AP24" s="82"/>
      <c r="AQ24" s="82"/>
      <c r="AR24" s="83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5"/>
    </row>
    <row r="25" spans="1:76" s="86" customFormat="1" ht="16.5" customHeight="1">
      <c r="A25"/>
      <c r="B25" s="98">
        <v>22</v>
      </c>
      <c r="C25" s="88" t="s">
        <v>284</v>
      </c>
      <c r="D25" s="89" t="s">
        <v>285</v>
      </c>
      <c r="E25" s="89" t="s">
        <v>116</v>
      </c>
      <c r="F25" s="89">
        <v>88</v>
      </c>
      <c r="G25" s="89" t="s">
        <v>286</v>
      </c>
      <c r="H25" s="90">
        <v>3.1</v>
      </c>
      <c r="I25" s="90"/>
      <c r="J25" s="90"/>
      <c r="K25" s="91">
        <f>SUM(V25:BW25)</f>
        <v>2</v>
      </c>
      <c r="L25" s="92">
        <f>K25/L$1*100</f>
        <v>3.3333333333333335</v>
      </c>
      <c r="M25" s="129">
        <f>(H25+I25+J25)/3</f>
        <v>1.0333333333333334</v>
      </c>
      <c r="N25" s="93">
        <f>M25*10</f>
        <v>10.333333333333334</v>
      </c>
      <c r="O25" s="94"/>
      <c r="P25" s="94"/>
      <c r="Q25" s="95" t="str">
        <f>IF(L25&gt;25,"RF",IF(M25&gt;5.9,"A","EE"))</f>
        <v>EE</v>
      </c>
      <c r="R25" s="96"/>
      <c r="S25" s="95" t="str">
        <f>IF(Q25="A","A",IF(Q25="RF",Q25,IF(Q25="EE",IF(R25="",Q25,IF(R25&gt;5.9,"A","RNEE")))))</f>
        <v>EE</v>
      </c>
      <c r="T25" s="110">
        <f>IF(R25="",M25,R25)</f>
        <v>1.0333333333333334</v>
      </c>
      <c r="U25"/>
      <c r="V25" s="82"/>
      <c r="W25" s="82"/>
      <c r="X25" s="82">
        <v>2</v>
      </c>
      <c r="Y25" s="82"/>
      <c r="Z25" s="82"/>
      <c r="AA25" s="82"/>
      <c r="AB25" s="82"/>
      <c r="AC25" s="82"/>
      <c r="AD25" s="82"/>
      <c r="AE25" s="82"/>
      <c r="AF25" s="83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3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5"/>
    </row>
    <row r="26" spans="1:76" s="86" customFormat="1" ht="16.5" customHeight="1">
      <c r="A26"/>
      <c r="B26" s="71">
        <v>23</v>
      </c>
      <c r="C26" s="72" t="s">
        <v>287</v>
      </c>
      <c r="D26" s="73" t="s">
        <v>288</v>
      </c>
      <c r="E26" s="73" t="s">
        <v>63</v>
      </c>
      <c r="F26" s="73">
        <v>88</v>
      </c>
      <c r="G26" s="73" t="s">
        <v>289</v>
      </c>
      <c r="H26" s="74">
        <v>5</v>
      </c>
      <c r="I26" s="74"/>
      <c r="J26" s="74"/>
      <c r="K26" s="75">
        <f>SUM(V26:BW26)</f>
        <v>10</v>
      </c>
      <c r="L26" s="76">
        <f>K26/L$1*100</f>
        <v>16.666666666666664</v>
      </c>
      <c r="M26" s="120">
        <f>(H26+I26+J26)/3</f>
        <v>1.6666666666666667</v>
      </c>
      <c r="N26" s="77">
        <f>M26*10</f>
        <v>16.666666666666668</v>
      </c>
      <c r="O26" s="78"/>
      <c r="P26" s="78"/>
      <c r="Q26" s="79" t="str">
        <f>IF(L26&gt;25,"RF",IF(M26&gt;5.9,"A","EE"))</f>
        <v>EE</v>
      </c>
      <c r="R26" s="80"/>
      <c r="S26" s="79" t="str">
        <f>IF(Q26="A","A",IF(Q26="RF",Q26,IF(Q26="EE",IF(R26="",Q26,IF(R26&gt;5.9,"A","RNEE")))))</f>
        <v>EE</v>
      </c>
      <c r="T26" s="109">
        <f>IF(R26="",M26,R26)</f>
        <v>1.6666666666666667</v>
      </c>
      <c r="U26"/>
      <c r="V26" s="82"/>
      <c r="W26" s="82"/>
      <c r="X26" s="82">
        <v>2</v>
      </c>
      <c r="Y26" s="82"/>
      <c r="Z26" s="82">
        <v>2</v>
      </c>
      <c r="AA26" s="82"/>
      <c r="AB26" s="82">
        <v>2</v>
      </c>
      <c r="AC26" s="82"/>
      <c r="AD26" s="82"/>
      <c r="AE26" s="82"/>
      <c r="AF26" s="83"/>
      <c r="AG26" s="82"/>
      <c r="AH26" s="82"/>
      <c r="AI26" s="82"/>
      <c r="AJ26" s="82">
        <v>2</v>
      </c>
      <c r="AK26" s="82"/>
      <c r="AL26" s="82"/>
      <c r="AM26" s="82"/>
      <c r="AN26" s="82">
        <v>2</v>
      </c>
      <c r="AO26" s="82"/>
      <c r="AP26" s="82"/>
      <c r="AQ26" s="82"/>
      <c r="AR26" s="83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5"/>
    </row>
    <row r="27" spans="1:76" s="86" customFormat="1" ht="16.5" customHeight="1">
      <c r="A27"/>
      <c r="B27" s="98">
        <v>24</v>
      </c>
      <c r="C27" s="88" t="s">
        <v>290</v>
      </c>
      <c r="D27" s="89" t="s">
        <v>291</v>
      </c>
      <c r="E27" s="89" t="s">
        <v>179</v>
      </c>
      <c r="F27" s="89">
        <v>88</v>
      </c>
      <c r="G27" s="89" t="s">
        <v>292</v>
      </c>
      <c r="H27" s="90"/>
      <c r="I27" s="90"/>
      <c r="J27" s="90"/>
      <c r="K27" s="91">
        <f>SUM(V27:BW27)</f>
        <v>12</v>
      </c>
      <c r="L27" s="92">
        <f>K27/L$1*100</f>
        <v>20</v>
      </c>
      <c r="M27" s="129">
        <f>(H27+I27+J27)/3</f>
        <v>0</v>
      </c>
      <c r="N27" s="93">
        <f>M27*10</f>
        <v>0</v>
      </c>
      <c r="O27" s="94"/>
      <c r="P27" s="94"/>
      <c r="Q27" s="95" t="str">
        <f>IF(L27&gt;25,"RF",IF(M27&gt;5.9,"A","EE"))</f>
        <v>EE</v>
      </c>
      <c r="R27" s="96"/>
      <c r="S27" s="95" t="str">
        <f>IF(Q27="A","A",IF(Q27="RF",Q27,IF(Q27="EE",IF(R27="",Q27,IF(R27&gt;5.9,"A","RNEE")))))</f>
        <v>EE</v>
      </c>
      <c r="T27" s="110">
        <f>IF(R27="",M27,R27)</f>
        <v>0</v>
      </c>
      <c r="U27"/>
      <c r="V27" s="82"/>
      <c r="W27" s="82"/>
      <c r="X27" s="82"/>
      <c r="Y27" s="82">
        <v>2</v>
      </c>
      <c r="Z27" s="82"/>
      <c r="AA27" s="82"/>
      <c r="AB27" s="82"/>
      <c r="AC27" s="82"/>
      <c r="AD27" s="82"/>
      <c r="AE27" s="82"/>
      <c r="AF27" s="83"/>
      <c r="AG27" s="82"/>
      <c r="AH27" s="82"/>
      <c r="AI27" s="82">
        <v>2</v>
      </c>
      <c r="AJ27" s="82">
        <v>2</v>
      </c>
      <c r="AK27" s="82"/>
      <c r="AL27" s="82">
        <v>2</v>
      </c>
      <c r="AM27" s="82">
        <v>2</v>
      </c>
      <c r="AN27" s="82">
        <v>2</v>
      </c>
      <c r="AO27" s="82"/>
      <c r="AP27" s="82"/>
      <c r="AQ27" s="82"/>
      <c r="AR27" s="83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5"/>
    </row>
    <row r="28" spans="1:76" s="86" customFormat="1" ht="16.5" customHeight="1">
      <c r="A28"/>
      <c r="B28" s="71">
        <v>25</v>
      </c>
      <c r="C28" s="72" t="s">
        <v>293</v>
      </c>
      <c r="D28" s="73" t="s">
        <v>294</v>
      </c>
      <c r="E28" s="73" t="s">
        <v>131</v>
      </c>
      <c r="F28" s="73">
        <v>88</v>
      </c>
      <c r="G28" s="73" t="s">
        <v>295</v>
      </c>
      <c r="H28" s="74">
        <v>7</v>
      </c>
      <c r="I28" s="74"/>
      <c r="J28" s="74"/>
      <c r="K28" s="75">
        <f>SUM(V28:BW28)</f>
        <v>12</v>
      </c>
      <c r="L28" s="76">
        <f>K28/L$1*100</f>
        <v>20</v>
      </c>
      <c r="M28" s="120">
        <f>(H28+I28+J28)/3</f>
        <v>2.3333333333333335</v>
      </c>
      <c r="N28" s="77">
        <f>M28*10</f>
        <v>23.333333333333336</v>
      </c>
      <c r="O28" s="78"/>
      <c r="P28" s="78"/>
      <c r="Q28" s="79" t="str">
        <f>IF(L28&gt;25,"RF",IF(M28&gt;5.9,"A","EE"))</f>
        <v>EE</v>
      </c>
      <c r="R28" s="80"/>
      <c r="S28" s="79" t="str">
        <f>IF(Q28="A","A",IF(Q28="RF",Q28,IF(Q28="EE",IF(R28="",Q28,IF(R28&gt;5.9,"A","RNEE")))))</f>
        <v>EE</v>
      </c>
      <c r="T28" s="109">
        <f>IF(R28="",M28,R28)</f>
        <v>2.3333333333333335</v>
      </c>
      <c r="U28"/>
      <c r="V28" s="82">
        <v>2</v>
      </c>
      <c r="W28" s="82"/>
      <c r="X28" s="82">
        <v>2</v>
      </c>
      <c r="Y28" s="82"/>
      <c r="Z28" s="82">
        <v>2</v>
      </c>
      <c r="AA28" s="82">
        <v>2</v>
      </c>
      <c r="AB28" s="82">
        <v>2</v>
      </c>
      <c r="AC28" s="82"/>
      <c r="AD28" s="82"/>
      <c r="AE28" s="82"/>
      <c r="AF28" s="83"/>
      <c r="AG28" s="82"/>
      <c r="AH28" s="82"/>
      <c r="AI28" s="82"/>
      <c r="AJ28" s="82"/>
      <c r="AK28" s="82"/>
      <c r="AL28" s="82"/>
      <c r="AM28" s="82"/>
      <c r="AN28" s="82"/>
      <c r="AO28" s="82"/>
      <c r="AP28" s="82">
        <v>2</v>
      </c>
      <c r="AQ28" s="82"/>
      <c r="AR28" s="83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5"/>
    </row>
    <row r="29" spans="1:76" s="86" customFormat="1" ht="16.5" customHeight="1">
      <c r="A29"/>
      <c r="B29" s="98">
        <v>26</v>
      </c>
      <c r="C29" s="88" t="s">
        <v>296</v>
      </c>
      <c r="D29" s="89" t="s">
        <v>297</v>
      </c>
      <c r="E29" s="89" t="s">
        <v>99</v>
      </c>
      <c r="F29" s="89">
        <v>88</v>
      </c>
      <c r="G29" s="89" t="s">
        <v>298</v>
      </c>
      <c r="H29" s="90">
        <v>2</v>
      </c>
      <c r="I29" s="90"/>
      <c r="J29" s="90"/>
      <c r="K29" s="91">
        <f>SUM(V29:BW29)</f>
        <v>18</v>
      </c>
      <c r="L29" s="92">
        <f>K29/L$1*100</f>
        <v>30</v>
      </c>
      <c r="M29" s="129">
        <f>(H29+I29+J29)/3</f>
        <v>0.6666666666666666</v>
      </c>
      <c r="N29" s="93">
        <f>M29*10</f>
        <v>6.666666666666666</v>
      </c>
      <c r="O29" s="94"/>
      <c r="P29" s="94"/>
      <c r="Q29" s="95" t="str">
        <f>IF(L29&gt;25,"RF",IF(M29&gt;5.9,"A","EE"))</f>
        <v>RF</v>
      </c>
      <c r="R29" s="96"/>
      <c r="S29" s="95" t="str">
        <f>IF(Q29="A","A",IF(Q29="RF",Q29,IF(Q29="EE",IF(R29="",Q29,IF(R29&gt;5.9,"A","RNEE")))))</f>
        <v>RF</v>
      </c>
      <c r="T29" s="110">
        <f>IF(R29="",M29,R29)</f>
        <v>0.6666666666666666</v>
      </c>
      <c r="U29"/>
      <c r="V29" s="82"/>
      <c r="W29" s="82"/>
      <c r="X29" s="82">
        <v>2</v>
      </c>
      <c r="Y29" s="82">
        <v>2</v>
      </c>
      <c r="Z29" s="82"/>
      <c r="AA29" s="82"/>
      <c r="AB29" s="82"/>
      <c r="AC29" s="82">
        <v>2</v>
      </c>
      <c r="AD29" s="82"/>
      <c r="AE29" s="82"/>
      <c r="AF29" s="83"/>
      <c r="AG29" s="82"/>
      <c r="AH29" s="82"/>
      <c r="AI29" s="82">
        <v>2</v>
      </c>
      <c r="AJ29" s="82">
        <v>2</v>
      </c>
      <c r="AK29" s="82">
        <v>2</v>
      </c>
      <c r="AL29" s="82">
        <v>2</v>
      </c>
      <c r="AM29" s="82"/>
      <c r="AN29" s="82">
        <v>2</v>
      </c>
      <c r="AO29" s="82"/>
      <c r="AP29" s="82">
        <v>2</v>
      </c>
      <c r="AQ29" s="82"/>
      <c r="AR29" s="83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5"/>
    </row>
    <row r="30" spans="1:76" s="86" customFormat="1" ht="16.5" customHeight="1">
      <c r="A30"/>
      <c r="B30" s="71">
        <v>27</v>
      </c>
      <c r="C30" s="72" t="s">
        <v>299</v>
      </c>
      <c r="D30" s="73" t="s">
        <v>300</v>
      </c>
      <c r="E30" s="73" t="s">
        <v>225</v>
      </c>
      <c r="F30" s="73">
        <v>88</v>
      </c>
      <c r="G30" s="73" t="s">
        <v>301</v>
      </c>
      <c r="H30" s="74"/>
      <c r="I30" s="74"/>
      <c r="J30" s="74"/>
      <c r="K30" s="75">
        <f>SUM(V30:BW30)</f>
        <v>6</v>
      </c>
      <c r="L30" s="76">
        <f>K30/L$1*100</f>
        <v>10</v>
      </c>
      <c r="M30" s="120">
        <f>(H30+I30+J30)/3</f>
        <v>0</v>
      </c>
      <c r="N30" s="77">
        <f>M30*10</f>
        <v>0</v>
      </c>
      <c r="O30" s="78"/>
      <c r="P30" s="78"/>
      <c r="Q30" s="79" t="str">
        <f>IF(L30&gt;25,"RF",IF(M30&gt;5.9,"A","EE"))</f>
        <v>EE</v>
      </c>
      <c r="R30" s="80"/>
      <c r="S30" s="79" t="str">
        <f>IF(Q30="A","A",IF(Q30="RF",Q30,IF(Q30="EE",IF(R30="",Q30,IF(R30&gt;5.9,"A","RNEE")))))</f>
        <v>EE</v>
      </c>
      <c r="T30" s="109">
        <f>IF(R30="",M30,R30)</f>
        <v>0</v>
      </c>
      <c r="U30"/>
      <c r="V30" s="82">
        <v>2</v>
      </c>
      <c r="W30" s="82"/>
      <c r="X30" s="82"/>
      <c r="Y30" s="82">
        <v>2</v>
      </c>
      <c r="Z30" s="82"/>
      <c r="AA30" s="82"/>
      <c r="AB30" s="82"/>
      <c r="AC30" s="82"/>
      <c r="AD30" s="82"/>
      <c r="AE30" s="82"/>
      <c r="AF30" s="83"/>
      <c r="AG30" s="82"/>
      <c r="AH30" s="82"/>
      <c r="AI30" s="82">
        <v>2</v>
      </c>
      <c r="AJ30" s="82"/>
      <c r="AK30" s="82"/>
      <c r="AL30" s="82"/>
      <c r="AM30" s="82"/>
      <c r="AN30" s="82"/>
      <c r="AO30" s="82"/>
      <c r="AP30" s="82"/>
      <c r="AQ30" s="82"/>
      <c r="AR30" s="83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5"/>
    </row>
    <row r="31" spans="1:76" s="86" customFormat="1" ht="16.5" customHeight="1">
      <c r="A31"/>
      <c r="B31" s="98">
        <v>28</v>
      </c>
      <c r="C31" s="88" t="s">
        <v>302</v>
      </c>
      <c r="D31" s="89" t="s">
        <v>303</v>
      </c>
      <c r="E31" s="89" t="s">
        <v>63</v>
      </c>
      <c r="F31" s="89">
        <v>88</v>
      </c>
      <c r="G31" s="89" t="s">
        <v>304</v>
      </c>
      <c r="H31" s="90"/>
      <c r="I31" s="90"/>
      <c r="J31" s="90"/>
      <c r="K31" s="91">
        <f>SUM(V31:BW31)</f>
        <v>8</v>
      </c>
      <c r="L31" s="92">
        <f>K31/L$1*100</f>
        <v>13.333333333333334</v>
      </c>
      <c r="M31" s="129">
        <f>(H31+I31+J31)/3</f>
        <v>0</v>
      </c>
      <c r="N31" s="93">
        <f>M31*10</f>
        <v>0</v>
      </c>
      <c r="O31" s="94"/>
      <c r="P31" s="94"/>
      <c r="Q31" s="95" t="str">
        <f>IF(L31&gt;25,"RF",IF(M31&gt;5.9,"A","EE"))</f>
        <v>EE</v>
      </c>
      <c r="R31" s="96"/>
      <c r="S31" s="95" t="str">
        <f>IF(Q31="A","A",IF(Q31="RF",Q31,IF(Q31="EE",IF(R31="",Q31,IF(R31&gt;5.9,"A","RNEE")))))</f>
        <v>EE</v>
      </c>
      <c r="T31" s="110">
        <f>IF(R31="",M31,R31)</f>
        <v>0</v>
      </c>
      <c r="U31"/>
      <c r="V31" s="82"/>
      <c r="W31" s="82"/>
      <c r="X31" s="82">
        <v>2</v>
      </c>
      <c r="Y31" s="82"/>
      <c r="Z31" s="82">
        <v>2</v>
      </c>
      <c r="AA31" s="82"/>
      <c r="AB31" s="82">
        <v>2</v>
      </c>
      <c r="AC31" s="82"/>
      <c r="AD31" s="82"/>
      <c r="AE31" s="82"/>
      <c r="AF31" s="83"/>
      <c r="AG31" s="82"/>
      <c r="AH31" s="82"/>
      <c r="AI31" s="82"/>
      <c r="AJ31" s="82"/>
      <c r="AK31" s="82"/>
      <c r="AL31" s="82"/>
      <c r="AM31" s="82"/>
      <c r="AN31" s="82"/>
      <c r="AO31" s="82">
        <v>2</v>
      </c>
      <c r="AP31" s="82"/>
      <c r="AQ31" s="82"/>
      <c r="AR31" s="83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5"/>
    </row>
    <row r="32" spans="1:76" s="86" customFormat="1" ht="16.5" customHeight="1">
      <c r="A32"/>
      <c r="B32" s="71">
        <v>29</v>
      </c>
      <c r="C32" s="72" t="s">
        <v>305</v>
      </c>
      <c r="D32" s="73" t="s">
        <v>306</v>
      </c>
      <c r="E32" s="73" t="s">
        <v>103</v>
      </c>
      <c r="F32" s="73">
        <v>88</v>
      </c>
      <c r="G32" s="73" t="s">
        <v>307</v>
      </c>
      <c r="H32" s="74">
        <v>0.5</v>
      </c>
      <c r="I32" s="74"/>
      <c r="J32" s="74"/>
      <c r="K32" s="75">
        <f>SUM(V32:BW32)</f>
        <v>0</v>
      </c>
      <c r="L32" s="76">
        <f>K32/L$1*100</f>
        <v>0</v>
      </c>
      <c r="M32" s="120">
        <f>(H32+I32+J32)/3</f>
        <v>0.16666666666666666</v>
      </c>
      <c r="N32" s="77">
        <f>M32*10</f>
        <v>1.6666666666666665</v>
      </c>
      <c r="O32" s="78"/>
      <c r="P32" s="78"/>
      <c r="Q32" s="79" t="str">
        <f>IF(L32&gt;25,"RF",IF(M32&gt;5.9,"A","EE"))</f>
        <v>EE</v>
      </c>
      <c r="R32" s="80"/>
      <c r="S32" s="79" t="str">
        <f>IF(Q32="A","A",IF(Q32="RF",Q32,IF(Q32="EE",IF(R32="",Q32,IF(R32&gt;5.9,"A","RNEE")))))</f>
        <v>EE</v>
      </c>
      <c r="T32" s="109">
        <f>IF(R32="",M32,R32)</f>
        <v>0.16666666666666666</v>
      </c>
      <c r="U3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3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3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5"/>
    </row>
    <row r="33" spans="1:76" s="86" customFormat="1" ht="16.5" customHeight="1">
      <c r="A33"/>
      <c r="B33" s="98">
        <v>30</v>
      </c>
      <c r="C33" s="88" t="s">
        <v>308</v>
      </c>
      <c r="D33" s="89" t="s">
        <v>309</v>
      </c>
      <c r="E33" s="89" t="s">
        <v>131</v>
      </c>
      <c r="F33" s="89">
        <v>88</v>
      </c>
      <c r="G33" s="89" t="s">
        <v>310</v>
      </c>
      <c r="H33" s="90"/>
      <c r="I33" s="90"/>
      <c r="J33" s="90"/>
      <c r="K33" s="91">
        <f>SUM(V33:BW33)</f>
        <v>0</v>
      </c>
      <c r="L33" s="92">
        <f>K33/L$1*100</f>
        <v>0</v>
      </c>
      <c r="M33" s="129">
        <f>(H33+I33+J33)/3</f>
        <v>0</v>
      </c>
      <c r="N33" s="93">
        <f>M33*10</f>
        <v>0</v>
      </c>
      <c r="O33" s="94"/>
      <c r="P33" s="94"/>
      <c r="Q33" s="95" t="str">
        <f>IF(L33&gt;25,"RF",IF(M33&gt;5.9,"A","EE"))</f>
        <v>EE</v>
      </c>
      <c r="R33" s="96"/>
      <c r="S33" s="95" t="str">
        <f>IF(Q33="A","A",IF(Q33="RF",Q33,IF(Q33="EE",IF(R33="",Q33,IF(R33&gt;5.9,"A","RNEE")))))</f>
        <v>EE</v>
      </c>
      <c r="T33" s="110">
        <f>IF(R33="",M33,R33)</f>
        <v>0</v>
      </c>
      <c r="U33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3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3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5"/>
    </row>
    <row r="34" spans="1:76" s="86" customFormat="1" ht="16.5" customHeight="1">
      <c r="A34"/>
      <c r="B34" s="71">
        <v>31</v>
      </c>
      <c r="C34" s="72" t="s">
        <v>311</v>
      </c>
      <c r="D34" s="73" t="s">
        <v>312</v>
      </c>
      <c r="E34" s="73" t="s">
        <v>103</v>
      </c>
      <c r="F34" s="73">
        <v>88</v>
      </c>
      <c r="G34" s="73" t="s">
        <v>313</v>
      </c>
      <c r="H34" s="74">
        <v>0.5</v>
      </c>
      <c r="I34" s="74"/>
      <c r="J34" s="74"/>
      <c r="K34" s="75">
        <f>SUM(V34:BW34)</f>
        <v>14</v>
      </c>
      <c r="L34" s="76">
        <f>K34/L$1*100</f>
        <v>23.333333333333332</v>
      </c>
      <c r="M34" s="120">
        <f>(H34+I34+J34)/3</f>
        <v>0.16666666666666666</v>
      </c>
      <c r="N34" s="77">
        <f>M34*10</f>
        <v>1.6666666666666665</v>
      </c>
      <c r="O34" s="78"/>
      <c r="P34" s="78"/>
      <c r="Q34" s="79" t="str">
        <f>IF(L34&gt;25,"RF",IF(M34&gt;5.9,"A","EE"))</f>
        <v>EE</v>
      </c>
      <c r="R34" s="80"/>
      <c r="S34" s="79" t="str">
        <f>IF(Q34="A","A",IF(Q34="RF",Q34,IF(Q34="EE",IF(R34="",Q34,IF(R34&gt;5.9,"A","RNEE")))))</f>
        <v>EE</v>
      </c>
      <c r="T34" s="109">
        <f>IF(R34="",M34,R34)</f>
        <v>0.16666666666666666</v>
      </c>
      <c r="U34"/>
      <c r="V34" s="82"/>
      <c r="W34" s="82"/>
      <c r="X34" s="82">
        <v>2</v>
      </c>
      <c r="Y34" s="82">
        <v>2</v>
      </c>
      <c r="Z34" s="82"/>
      <c r="AA34" s="82"/>
      <c r="AB34" s="82"/>
      <c r="AC34" s="82">
        <v>2</v>
      </c>
      <c r="AD34" s="82"/>
      <c r="AE34" s="82"/>
      <c r="AF34" s="83"/>
      <c r="AG34" s="82"/>
      <c r="AH34" s="82"/>
      <c r="AI34" s="82">
        <v>2</v>
      </c>
      <c r="AJ34" s="82"/>
      <c r="AK34" s="82"/>
      <c r="AL34" s="82">
        <v>2</v>
      </c>
      <c r="AM34" s="82"/>
      <c r="AN34" s="82">
        <v>2</v>
      </c>
      <c r="AO34" s="82"/>
      <c r="AP34" s="82">
        <v>2</v>
      </c>
      <c r="AQ34" s="82"/>
      <c r="AR34" s="83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5"/>
    </row>
    <row r="35" spans="1:76" s="86" customFormat="1" ht="16.5" customHeight="1">
      <c r="A35"/>
      <c r="B35" s="98">
        <v>32</v>
      </c>
      <c r="C35" s="88" t="s">
        <v>314</v>
      </c>
      <c r="D35" s="89" t="s">
        <v>315</v>
      </c>
      <c r="E35" s="89" t="s">
        <v>71</v>
      </c>
      <c r="F35" s="89">
        <v>88</v>
      </c>
      <c r="G35" s="89" t="s">
        <v>316</v>
      </c>
      <c r="H35" s="90"/>
      <c r="I35" s="90"/>
      <c r="J35" s="90"/>
      <c r="K35" s="91">
        <f>SUM(V35:BW35)</f>
        <v>30</v>
      </c>
      <c r="L35" s="92">
        <f>K35/L$1*100</f>
        <v>50</v>
      </c>
      <c r="M35" s="129">
        <f>(H35+I35+J35)/3</f>
        <v>0</v>
      </c>
      <c r="N35" s="93">
        <f>M35*10</f>
        <v>0</v>
      </c>
      <c r="O35" s="94"/>
      <c r="P35" s="94"/>
      <c r="Q35" s="95" t="str">
        <f>IF(L35&gt;25,"RF",IF(M35&gt;5.9,"A","EE"))</f>
        <v>RF</v>
      </c>
      <c r="R35" s="96"/>
      <c r="S35" s="95" t="str">
        <f>IF(Q35="A","A",IF(Q35="RF",Q35,IF(Q35="EE",IF(R35="",Q35,IF(R35&gt;5.9,"A","RNEE")))))</f>
        <v>RF</v>
      </c>
      <c r="T35" s="110">
        <f>IF(R35="",M35,R35)</f>
        <v>0</v>
      </c>
      <c r="U35"/>
      <c r="V35" s="82">
        <v>2</v>
      </c>
      <c r="W35" s="82">
        <v>2</v>
      </c>
      <c r="X35" s="82">
        <v>2</v>
      </c>
      <c r="Y35" s="82"/>
      <c r="Z35" s="82">
        <v>2</v>
      </c>
      <c r="AA35" s="82">
        <v>2</v>
      </c>
      <c r="AB35" s="82">
        <v>2</v>
      </c>
      <c r="AC35" s="82">
        <v>2</v>
      </c>
      <c r="AD35" s="82"/>
      <c r="AE35" s="82"/>
      <c r="AF35" s="83"/>
      <c r="AG35" s="82"/>
      <c r="AH35" s="82"/>
      <c r="AI35" s="82">
        <v>2</v>
      </c>
      <c r="AJ35" s="82">
        <v>2</v>
      </c>
      <c r="AK35" s="82">
        <v>2</v>
      </c>
      <c r="AL35" s="82">
        <v>2</v>
      </c>
      <c r="AM35" s="82">
        <v>2</v>
      </c>
      <c r="AN35" s="82">
        <v>2</v>
      </c>
      <c r="AO35" s="82">
        <v>2</v>
      </c>
      <c r="AP35" s="82">
        <v>2</v>
      </c>
      <c r="AQ35" s="82"/>
      <c r="AR35" s="83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5"/>
    </row>
    <row r="36" spans="1:76" s="86" customFormat="1" ht="16.5" customHeight="1">
      <c r="A36"/>
      <c r="B36" s="71">
        <v>33</v>
      </c>
      <c r="C36" s="72"/>
      <c r="D36" s="73"/>
      <c r="E36" s="73"/>
      <c r="F36" s="73"/>
      <c r="G36" s="73"/>
      <c r="H36" s="74"/>
      <c r="I36" s="74"/>
      <c r="J36" s="74"/>
      <c r="K36" s="75"/>
      <c r="L36" s="76"/>
      <c r="M36" s="120"/>
      <c r="N36" s="77"/>
      <c r="O36" s="78"/>
      <c r="P36" s="78"/>
      <c r="Q36" s="79"/>
      <c r="R36" s="80"/>
      <c r="S36" s="79"/>
      <c r="T36" s="109"/>
      <c r="U36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3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3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5"/>
    </row>
    <row r="37" spans="1:76" s="86" customFormat="1" ht="16.5" customHeight="1">
      <c r="A37"/>
      <c r="B37" s="98">
        <v>34</v>
      </c>
      <c r="C37" s="88"/>
      <c r="D37" s="89"/>
      <c r="E37" s="89"/>
      <c r="F37" s="89"/>
      <c r="G37" s="89"/>
      <c r="H37" s="90"/>
      <c r="I37" s="90"/>
      <c r="J37" s="90"/>
      <c r="K37" s="91"/>
      <c r="L37" s="92"/>
      <c r="M37" s="129"/>
      <c r="N37" s="93"/>
      <c r="O37" s="94"/>
      <c r="P37" s="94"/>
      <c r="Q37" s="95"/>
      <c r="R37" s="96"/>
      <c r="S37" s="95"/>
      <c r="T37" s="110"/>
      <c r="U37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3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3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5"/>
    </row>
    <row r="38" spans="1:76" s="86" customFormat="1" ht="16.5" customHeight="1">
      <c r="A38"/>
      <c r="B38" s="71">
        <v>35</v>
      </c>
      <c r="C38" s="72"/>
      <c r="D38" s="73"/>
      <c r="E38" s="73"/>
      <c r="F38" s="73"/>
      <c r="G38" s="73"/>
      <c r="H38" s="74"/>
      <c r="I38" s="74"/>
      <c r="J38" s="74"/>
      <c r="K38" s="75"/>
      <c r="L38" s="76"/>
      <c r="M38" s="120"/>
      <c r="N38" s="77"/>
      <c r="O38" s="78"/>
      <c r="P38" s="78"/>
      <c r="Q38" s="79"/>
      <c r="R38" s="80"/>
      <c r="S38" s="79"/>
      <c r="T38" s="109"/>
      <c r="U38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3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3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5"/>
    </row>
    <row r="39" spans="1:76" s="86" customFormat="1" ht="16.5" customHeight="1">
      <c r="A39"/>
      <c r="B39" s="98">
        <v>36</v>
      </c>
      <c r="C39" s="88"/>
      <c r="D39" s="89"/>
      <c r="E39" s="89"/>
      <c r="F39" s="89"/>
      <c r="G39" s="89"/>
      <c r="H39" s="90"/>
      <c r="I39" s="90"/>
      <c r="J39" s="90"/>
      <c r="K39" s="91"/>
      <c r="L39" s="92"/>
      <c r="M39" s="129"/>
      <c r="N39" s="93"/>
      <c r="O39" s="94"/>
      <c r="P39" s="94"/>
      <c r="Q39" s="95"/>
      <c r="R39" s="96"/>
      <c r="S39" s="95"/>
      <c r="T39" s="110"/>
      <c r="U39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3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3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5"/>
    </row>
    <row r="40" spans="1:76" s="86" customFormat="1" ht="16.5" customHeight="1">
      <c r="A40"/>
      <c r="B40" s="71">
        <v>37</v>
      </c>
      <c r="C40" s="72"/>
      <c r="D40" s="73"/>
      <c r="E40" s="73"/>
      <c r="F40" s="73"/>
      <c r="G40" s="73"/>
      <c r="H40" s="74"/>
      <c r="I40" s="74"/>
      <c r="J40" s="74"/>
      <c r="K40" s="75"/>
      <c r="L40" s="76"/>
      <c r="M40" s="120"/>
      <c r="N40" s="77"/>
      <c r="O40" s="78"/>
      <c r="P40" s="78"/>
      <c r="Q40" s="79"/>
      <c r="R40" s="80"/>
      <c r="S40" s="79"/>
      <c r="T40" s="109"/>
      <c r="U40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3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3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5"/>
    </row>
    <row r="41" spans="1:76" s="86" customFormat="1" ht="16.5" customHeight="1">
      <c r="A41"/>
      <c r="B41" s="98">
        <v>38</v>
      </c>
      <c r="C41" s="88"/>
      <c r="D41" s="89"/>
      <c r="E41" s="89"/>
      <c r="F41" s="89"/>
      <c r="G41" s="89"/>
      <c r="H41" s="90"/>
      <c r="I41" s="90"/>
      <c r="J41" s="90"/>
      <c r="K41" s="91"/>
      <c r="L41" s="92"/>
      <c r="M41" s="129"/>
      <c r="N41" s="93"/>
      <c r="O41" s="94"/>
      <c r="P41" s="94"/>
      <c r="Q41" s="95"/>
      <c r="R41" s="96"/>
      <c r="S41" s="95"/>
      <c r="T41" s="110"/>
      <c r="U41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3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3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5"/>
    </row>
    <row r="42" spans="1:76" s="86" customFormat="1" ht="16.5" customHeight="1">
      <c r="A42"/>
      <c r="B42" s="71">
        <v>39</v>
      </c>
      <c r="C42" s="72"/>
      <c r="D42" s="73"/>
      <c r="E42" s="73"/>
      <c r="F42" s="73"/>
      <c r="G42" s="73"/>
      <c r="H42" s="74"/>
      <c r="I42" s="74"/>
      <c r="J42" s="74"/>
      <c r="K42" s="75"/>
      <c r="L42" s="76"/>
      <c r="M42" s="120"/>
      <c r="N42" s="77"/>
      <c r="O42" s="78"/>
      <c r="P42" s="78"/>
      <c r="Q42" s="79"/>
      <c r="R42" s="80"/>
      <c r="S42" s="79"/>
      <c r="T42" s="109"/>
      <c r="U4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3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3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5"/>
    </row>
    <row r="43" spans="1:76" s="86" customFormat="1" ht="16.5" customHeight="1">
      <c r="A43"/>
      <c r="B43" s="98">
        <v>40</v>
      </c>
      <c r="C43" s="88"/>
      <c r="D43" s="89"/>
      <c r="E43" s="89"/>
      <c r="F43" s="89"/>
      <c r="G43" s="89"/>
      <c r="H43" s="90"/>
      <c r="I43" s="90"/>
      <c r="J43" s="90"/>
      <c r="K43" s="91"/>
      <c r="L43" s="92"/>
      <c r="M43" s="129"/>
      <c r="N43" s="93"/>
      <c r="O43" s="94"/>
      <c r="P43" s="94"/>
      <c r="Q43" s="95"/>
      <c r="R43" s="96"/>
      <c r="S43" s="95"/>
      <c r="T43" s="110"/>
      <c r="U43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3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3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5"/>
    </row>
    <row r="44" spans="1:76" s="86" customFormat="1" ht="16.5" customHeight="1">
      <c r="A44"/>
      <c r="B44" s="71">
        <v>41</v>
      </c>
      <c r="C44" s="72"/>
      <c r="D44" s="73"/>
      <c r="E44" s="73"/>
      <c r="F44" s="73"/>
      <c r="G44" s="73"/>
      <c r="H44" s="74"/>
      <c r="I44" s="74"/>
      <c r="J44" s="74"/>
      <c r="K44" s="75"/>
      <c r="L44" s="76"/>
      <c r="M44" s="120"/>
      <c r="N44" s="77"/>
      <c r="O44" s="78"/>
      <c r="P44" s="78"/>
      <c r="Q44" s="79"/>
      <c r="R44" s="80"/>
      <c r="S44" s="79"/>
      <c r="T44" s="109"/>
      <c r="U44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3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3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5"/>
    </row>
    <row r="45" spans="1:76" s="86" customFormat="1" ht="16.5" customHeight="1">
      <c r="A45"/>
      <c r="B45" s="98">
        <v>42</v>
      </c>
      <c r="C45" s="88"/>
      <c r="D45" s="89"/>
      <c r="E45" s="89"/>
      <c r="F45" s="89"/>
      <c r="G45" s="89"/>
      <c r="H45" s="90"/>
      <c r="I45" s="90"/>
      <c r="J45" s="90"/>
      <c r="K45" s="91"/>
      <c r="L45" s="92"/>
      <c r="M45" s="129"/>
      <c r="N45" s="93"/>
      <c r="O45" s="94"/>
      <c r="P45" s="94"/>
      <c r="Q45" s="95"/>
      <c r="R45" s="96"/>
      <c r="S45" s="95"/>
      <c r="T45" s="110"/>
      <c r="U45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3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3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5"/>
    </row>
    <row r="46" spans="1:76" s="86" customFormat="1" ht="16.5" customHeight="1">
      <c r="A46"/>
      <c r="B46" s="71">
        <v>43</v>
      </c>
      <c r="C46" s="72"/>
      <c r="D46" s="73"/>
      <c r="E46" s="73"/>
      <c r="F46" s="73"/>
      <c r="G46" s="73"/>
      <c r="H46" s="74"/>
      <c r="I46" s="74"/>
      <c r="J46" s="74"/>
      <c r="K46" s="75"/>
      <c r="L46" s="76"/>
      <c r="M46" s="120"/>
      <c r="N46" s="77"/>
      <c r="O46" s="78"/>
      <c r="P46" s="78"/>
      <c r="Q46" s="79"/>
      <c r="R46" s="80"/>
      <c r="S46" s="79"/>
      <c r="T46" s="109"/>
      <c r="U46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3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3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5"/>
    </row>
    <row r="47" spans="1:76" s="86" customFormat="1" ht="16.5" customHeight="1">
      <c r="A47"/>
      <c r="B47" s="98">
        <v>44</v>
      </c>
      <c r="C47" s="88"/>
      <c r="D47" s="89"/>
      <c r="E47" s="89"/>
      <c r="F47" s="89"/>
      <c r="G47" s="89"/>
      <c r="H47" s="90"/>
      <c r="I47" s="90"/>
      <c r="J47" s="90"/>
      <c r="K47" s="91"/>
      <c r="L47" s="92"/>
      <c r="M47" s="129"/>
      <c r="N47" s="93"/>
      <c r="O47" s="94"/>
      <c r="P47" s="94"/>
      <c r="Q47" s="95"/>
      <c r="R47" s="96"/>
      <c r="S47" s="95"/>
      <c r="T47" s="110"/>
      <c r="U47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3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3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5"/>
    </row>
    <row r="48" spans="1:76" s="86" customFormat="1" ht="16.5" customHeight="1">
      <c r="A48"/>
      <c r="B48" s="71">
        <v>45</v>
      </c>
      <c r="C48" s="72"/>
      <c r="D48" s="73"/>
      <c r="E48" s="73"/>
      <c r="F48" s="73"/>
      <c r="G48" s="73"/>
      <c r="H48" s="74"/>
      <c r="I48" s="74"/>
      <c r="J48" s="74"/>
      <c r="K48" s="75"/>
      <c r="L48" s="76"/>
      <c r="M48" s="120"/>
      <c r="N48" s="77"/>
      <c r="O48" s="78"/>
      <c r="P48" s="78"/>
      <c r="Q48" s="79"/>
      <c r="R48" s="80"/>
      <c r="S48" s="79"/>
      <c r="T48" s="109"/>
      <c r="U48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3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3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5"/>
    </row>
    <row r="49" spans="1:76" s="86" customFormat="1" ht="16.5" customHeight="1">
      <c r="A49"/>
      <c r="B49" s="98">
        <v>46</v>
      </c>
      <c r="C49" s="88"/>
      <c r="D49" s="89"/>
      <c r="E49" s="89"/>
      <c r="F49" s="89"/>
      <c r="G49" s="89"/>
      <c r="H49" s="90"/>
      <c r="I49" s="90"/>
      <c r="J49" s="90"/>
      <c r="K49" s="91"/>
      <c r="L49" s="92"/>
      <c r="M49" s="129"/>
      <c r="N49" s="93"/>
      <c r="O49" s="94"/>
      <c r="P49" s="94"/>
      <c r="Q49" s="95"/>
      <c r="R49" s="96"/>
      <c r="S49" s="95"/>
      <c r="T49" s="110"/>
      <c r="U49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3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3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5"/>
    </row>
    <row r="50" spans="1:76" s="86" customFormat="1" ht="16.5" customHeight="1">
      <c r="A50"/>
      <c r="B50" s="71">
        <v>47</v>
      </c>
      <c r="C50" s="72"/>
      <c r="D50" s="73"/>
      <c r="E50" s="73"/>
      <c r="F50" s="73"/>
      <c r="G50" s="73"/>
      <c r="H50" s="74"/>
      <c r="I50" s="74"/>
      <c r="J50" s="74"/>
      <c r="K50" s="75"/>
      <c r="L50" s="76"/>
      <c r="M50" s="120"/>
      <c r="N50" s="77"/>
      <c r="O50" s="78"/>
      <c r="P50" s="78"/>
      <c r="Q50" s="79"/>
      <c r="R50" s="80"/>
      <c r="S50" s="79"/>
      <c r="T50" s="109"/>
      <c r="U50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3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3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5"/>
    </row>
    <row r="51" spans="1:76" s="86" customFormat="1" ht="16.5" customHeight="1">
      <c r="A51"/>
      <c r="B51" s="98">
        <v>48</v>
      </c>
      <c r="C51" s="88"/>
      <c r="D51" s="89"/>
      <c r="E51" s="89"/>
      <c r="F51" s="89"/>
      <c r="G51" s="89"/>
      <c r="H51" s="90"/>
      <c r="I51" s="90"/>
      <c r="J51" s="90"/>
      <c r="K51" s="91"/>
      <c r="L51" s="92"/>
      <c r="M51" s="129"/>
      <c r="N51" s="93"/>
      <c r="O51" s="94"/>
      <c r="P51" s="94"/>
      <c r="Q51" s="95"/>
      <c r="R51" s="96"/>
      <c r="S51" s="95"/>
      <c r="T51" s="110"/>
      <c r="U51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3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3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5"/>
    </row>
    <row r="52" spans="1:76" s="86" customFormat="1" ht="16.5" customHeight="1">
      <c r="A52"/>
      <c r="B52" s="71">
        <v>49</v>
      </c>
      <c r="C52" s="72"/>
      <c r="D52" s="73"/>
      <c r="E52" s="73"/>
      <c r="F52" s="73"/>
      <c r="G52" s="73"/>
      <c r="H52" s="74"/>
      <c r="I52" s="74"/>
      <c r="J52" s="74"/>
      <c r="K52" s="75"/>
      <c r="L52" s="76"/>
      <c r="M52" s="120"/>
      <c r="N52" s="77"/>
      <c r="O52" s="78"/>
      <c r="P52" s="78"/>
      <c r="Q52" s="79"/>
      <c r="R52" s="80"/>
      <c r="S52" s="79"/>
      <c r="T52" s="109"/>
      <c r="U5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3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3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5"/>
    </row>
    <row r="53" spans="1:76" s="86" customFormat="1" ht="16.5" customHeight="1">
      <c r="A53"/>
      <c r="B53" s="98">
        <v>50</v>
      </c>
      <c r="C53" s="88"/>
      <c r="D53" s="89"/>
      <c r="E53" s="89"/>
      <c r="F53" s="89"/>
      <c r="G53" s="89"/>
      <c r="H53" s="90"/>
      <c r="I53" s="90"/>
      <c r="J53" s="90"/>
      <c r="K53" s="91"/>
      <c r="L53" s="92"/>
      <c r="M53" s="129"/>
      <c r="N53" s="93"/>
      <c r="O53" s="94"/>
      <c r="P53" s="94"/>
      <c r="Q53" s="95"/>
      <c r="R53" s="96"/>
      <c r="S53" s="95"/>
      <c r="T53" s="110"/>
      <c r="U53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3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3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5"/>
    </row>
    <row r="54" spans="1:76" s="86" customFormat="1" ht="16.5" customHeight="1">
      <c r="A54"/>
      <c r="B54" s="71">
        <v>51</v>
      </c>
      <c r="C54" s="72"/>
      <c r="D54" s="73"/>
      <c r="E54" s="73"/>
      <c r="F54" s="73"/>
      <c r="G54" s="73"/>
      <c r="H54" s="74"/>
      <c r="I54" s="74"/>
      <c r="J54" s="74"/>
      <c r="K54" s="75"/>
      <c r="L54" s="76"/>
      <c r="M54" s="120"/>
      <c r="N54" s="77"/>
      <c r="O54" s="78"/>
      <c r="P54" s="78"/>
      <c r="Q54" s="79"/>
      <c r="R54" s="80"/>
      <c r="S54" s="79"/>
      <c r="T54" s="109"/>
      <c r="U54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3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3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5"/>
    </row>
    <row r="55" spans="1:76" s="86" customFormat="1" ht="16.5" customHeight="1">
      <c r="A55"/>
      <c r="B55" s="98">
        <v>52</v>
      </c>
      <c r="C55" s="88"/>
      <c r="D55" s="89"/>
      <c r="E55" s="89"/>
      <c r="F55" s="89"/>
      <c r="G55" s="89"/>
      <c r="H55" s="90"/>
      <c r="I55" s="90"/>
      <c r="J55" s="90"/>
      <c r="K55" s="91"/>
      <c r="L55" s="92"/>
      <c r="M55" s="129"/>
      <c r="N55" s="93"/>
      <c r="O55" s="94"/>
      <c r="P55" s="94"/>
      <c r="Q55" s="95"/>
      <c r="R55" s="96"/>
      <c r="S55" s="95"/>
      <c r="T55" s="110"/>
      <c r="U55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3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3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5"/>
    </row>
    <row r="56" spans="1:76" s="86" customFormat="1" ht="16.5" customHeight="1">
      <c r="A56"/>
      <c r="B56" s="71">
        <v>53</v>
      </c>
      <c r="C56" s="72"/>
      <c r="D56" s="73"/>
      <c r="E56" s="73"/>
      <c r="F56" s="73"/>
      <c r="G56" s="73"/>
      <c r="H56" s="74"/>
      <c r="I56" s="74"/>
      <c r="J56" s="74"/>
      <c r="K56" s="75"/>
      <c r="L56" s="76"/>
      <c r="M56" s="120"/>
      <c r="N56" s="77"/>
      <c r="O56" s="78"/>
      <c r="P56" s="78"/>
      <c r="Q56" s="79"/>
      <c r="R56" s="80"/>
      <c r="S56" s="79"/>
      <c r="T56" s="109"/>
      <c r="U56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3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3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5"/>
    </row>
    <row r="57" spans="1:76" s="86" customFormat="1" ht="16.5" customHeight="1">
      <c r="A57"/>
      <c r="B57" s="98">
        <v>54</v>
      </c>
      <c r="C57" s="88"/>
      <c r="D57" s="89"/>
      <c r="E57" s="89"/>
      <c r="F57" s="89"/>
      <c r="G57" s="89"/>
      <c r="H57" s="90"/>
      <c r="I57" s="90"/>
      <c r="J57" s="90"/>
      <c r="K57" s="91"/>
      <c r="L57" s="92"/>
      <c r="M57" s="129"/>
      <c r="N57" s="93"/>
      <c r="O57" s="94"/>
      <c r="P57" s="94"/>
      <c r="Q57" s="95"/>
      <c r="R57" s="96"/>
      <c r="S57" s="95"/>
      <c r="T57" s="110"/>
      <c r="U57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3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3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5"/>
    </row>
    <row r="58" spans="1:76" s="86" customFormat="1" ht="16.5" customHeight="1">
      <c r="A58"/>
      <c r="B58" s="71">
        <v>55</v>
      </c>
      <c r="C58" s="72"/>
      <c r="D58" s="73"/>
      <c r="E58" s="73"/>
      <c r="F58" s="73"/>
      <c r="G58" s="73"/>
      <c r="H58" s="74"/>
      <c r="I58" s="74"/>
      <c r="J58" s="74"/>
      <c r="K58" s="75"/>
      <c r="L58" s="76"/>
      <c r="M58" s="120"/>
      <c r="N58" s="77"/>
      <c r="O58" s="78"/>
      <c r="P58" s="78"/>
      <c r="Q58" s="79"/>
      <c r="R58" s="80"/>
      <c r="S58" s="79"/>
      <c r="T58" s="109"/>
      <c r="U58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3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3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5"/>
    </row>
    <row r="59" spans="1:76" s="86" customFormat="1" ht="16.5" customHeight="1">
      <c r="A59"/>
      <c r="B59" s="98">
        <v>56</v>
      </c>
      <c r="C59" s="88"/>
      <c r="D59" s="89"/>
      <c r="E59" s="89"/>
      <c r="F59" s="89"/>
      <c r="G59" s="89"/>
      <c r="H59" s="90"/>
      <c r="I59" s="90"/>
      <c r="J59" s="90"/>
      <c r="K59" s="91"/>
      <c r="L59" s="92"/>
      <c r="M59" s="129"/>
      <c r="N59" s="93"/>
      <c r="O59" s="94"/>
      <c r="P59" s="94"/>
      <c r="Q59" s="95"/>
      <c r="R59" s="96"/>
      <c r="S59" s="95"/>
      <c r="T59" s="110"/>
      <c r="U59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3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3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5"/>
    </row>
    <row r="60" spans="1:76" s="86" customFormat="1" ht="16.5" customHeight="1">
      <c r="A60"/>
      <c r="B60" s="71">
        <v>57</v>
      </c>
      <c r="C60" s="72"/>
      <c r="D60" s="73"/>
      <c r="E60" s="73"/>
      <c r="F60" s="73"/>
      <c r="G60" s="73"/>
      <c r="H60" s="74"/>
      <c r="I60" s="74"/>
      <c r="J60" s="74"/>
      <c r="K60" s="75"/>
      <c r="L60" s="76"/>
      <c r="M60" s="120"/>
      <c r="N60" s="77"/>
      <c r="O60" s="78"/>
      <c r="P60" s="78"/>
      <c r="Q60" s="79"/>
      <c r="R60" s="80"/>
      <c r="S60" s="79"/>
      <c r="T60" s="109"/>
      <c r="U60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3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3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5"/>
    </row>
    <row r="61" spans="1:76" s="86" customFormat="1" ht="12.75">
      <c r="A61"/>
      <c r="B61" s="98">
        <v>58</v>
      </c>
      <c r="C61" s="88"/>
      <c r="D61" s="89"/>
      <c r="E61" s="89"/>
      <c r="F61" s="89"/>
      <c r="G61" s="89"/>
      <c r="H61" s="90"/>
      <c r="I61" s="90"/>
      <c r="J61" s="90"/>
      <c r="K61" s="91"/>
      <c r="L61" s="92"/>
      <c r="M61" s="129"/>
      <c r="N61" s="93"/>
      <c r="O61" s="94"/>
      <c r="P61" s="94"/>
      <c r="Q61" s="95"/>
      <c r="R61" s="96"/>
      <c r="S61" s="95"/>
      <c r="T61" s="110"/>
      <c r="U61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3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3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5"/>
    </row>
    <row r="62" spans="1:76" s="86" customFormat="1" ht="12.75">
      <c r="A62"/>
      <c r="B62" s="71">
        <v>59</v>
      </c>
      <c r="C62" s="72"/>
      <c r="D62" s="73"/>
      <c r="E62" s="73"/>
      <c r="F62" s="73"/>
      <c r="G62" s="73"/>
      <c r="H62" s="74"/>
      <c r="I62" s="74"/>
      <c r="J62" s="74"/>
      <c r="K62" s="75"/>
      <c r="L62" s="76"/>
      <c r="M62" s="77"/>
      <c r="N62" s="77"/>
      <c r="O62" s="78"/>
      <c r="P62" s="121"/>
      <c r="Q62" s="79"/>
      <c r="R62" s="80"/>
      <c r="S62" s="79"/>
      <c r="T62" s="81"/>
      <c r="U6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3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3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5"/>
    </row>
    <row r="63" spans="1:76" s="86" customFormat="1" ht="12.75">
      <c r="A63"/>
      <c r="B63" s="98">
        <v>60</v>
      </c>
      <c r="C63" s="88"/>
      <c r="D63" s="89"/>
      <c r="E63" s="89"/>
      <c r="F63" s="89"/>
      <c r="G63" s="89"/>
      <c r="H63" s="90"/>
      <c r="I63" s="90"/>
      <c r="J63" s="90"/>
      <c r="K63" s="91"/>
      <c r="L63" s="92"/>
      <c r="M63" s="129"/>
      <c r="N63" s="93"/>
      <c r="O63" s="94"/>
      <c r="P63" s="94"/>
      <c r="Q63" s="95"/>
      <c r="R63" s="96"/>
      <c r="S63" s="95"/>
      <c r="T63" s="110"/>
      <c r="U63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3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3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5"/>
    </row>
    <row r="64" spans="8:16" ht="12.75">
      <c r="H64" s="130"/>
      <c r="I64" s="130"/>
      <c r="J64" s="130"/>
      <c r="K64" s="131"/>
      <c r="L64" s="132"/>
      <c r="M64" s="130"/>
      <c r="N64" s="130"/>
      <c r="O64" s="130"/>
      <c r="P64" s="130"/>
    </row>
    <row r="65" spans="1:62" ht="12.75">
      <c r="A65" s="133"/>
      <c r="C65" s="133"/>
      <c r="D65" s="114"/>
      <c r="H65" s="134"/>
      <c r="I65" s="134"/>
      <c r="J65" s="134"/>
      <c r="K65" s="134"/>
      <c r="L65" s="134"/>
      <c r="M65" s="135"/>
      <c r="N65" s="136"/>
      <c r="O65" s="136"/>
      <c r="P65" s="136"/>
      <c r="V65" s="137"/>
      <c r="W65" s="137"/>
      <c r="Y65" s="137"/>
      <c r="AA65" s="138"/>
      <c r="AB65" s="138"/>
      <c r="AC65" s="138"/>
      <c r="AD65" s="138"/>
      <c r="AE65" s="138"/>
      <c r="AF65" s="138"/>
      <c r="AG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X65" s="138"/>
      <c r="AY65" s="138"/>
      <c r="AZ65" s="138"/>
      <c r="BA65" s="138"/>
      <c r="BB65" s="138"/>
      <c r="BC65" s="138"/>
      <c r="BE65" s="138"/>
      <c r="BF65" s="138"/>
      <c r="BG65" s="138"/>
      <c r="BH65" s="138"/>
      <c r="BI65" s="138"/>
      <c r="BJ65" s="138"/>
    </row>
    <row r="66" spans="3:62" ht="12.75">
      <c r="C66" s="133"/>
      <c r="M66" s="139"/>
      <c r="V66" s="137"/>
      <c r="W66" s="137"/>
      <c r="X66" s="140"/>
      <c r="Y66" s="137"/>
      <c r="Z66" s="140"/>
      <c r="AA66" s="140"/>
      <c r="AB66" s="140"/>
      <c r="AC66" s="140"/>
      <c r="AD66" s="141"/>
      <c r="AE66" s="141"/>
      <c r="AF66" s="141"/>
      <c r="AG66" s="141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1"/>
      <c r="AS66" s="141"/>
      <c r="AT66" s="141"/>
      <c r="AU66" s="141"/>
      <c r="AV66" s="141"/>
      <c r="AW66" s="140"/>
      <c r="AX66" s="140"/>
      <c r="AY66" s="140"/>
      <c r="AZ66" s="141"/>
      <c r="BA66" s="141"/>
      <c r="BB66" s="141"/>
      <c r="BC66" s="141"/>
      <c r="BD66" s="140"/>
      <c r="BE66" s="140"/>
      <c r="BF66" s="140"/>
      <c r="BG66" s="141"/>
      <c r="BH66" s="141"/>
      <c r="BI66" s="141"/>
      <c r="BJ66" s="141"/>
    </row>
    <row r="67" spans="11:13" ht="12.75">
      <c r="K67" s="142"/>
      <c r="L67" s="142"/>
      <c r="M67" s="142"/>
    </row>
    <row r="68" ht="12.75">
      <c r="L68"/>
    </row>
    <row r="69" spans="11:13" ht="12.75">
      <c r="K69" s="142"/>
      <c r="L69" s="142"/>
      <c r="M69" s="142"/>
    </row>
  </sheetData>
  <sheetProtection selectLockedCells="1" selectUnlockedCells="1"/>
  <mergeCells count="21">
    <mergeCell ref="B1:E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conditionalFormatting sqref="V64:W64 Y64 AA64:AG64 AI64:AR64">
    <cfRule type="cellIs" priority="1" dxfId="1" operator="equal" stopIfTrue="1">
      <formula>Calendário!$K$5</formula>
    </cfRule>
  </conditionalFormatting>
  <conditionalFormatting sqref="V67:AR65535 X65 Z65 AH65">
    <cfRule type="cellIs" priority="2" dxfId="1" operator="equal" stopIfTrue="1">
      <formula>Calendário!$K$5</formula>
    </cfRule>
  </conditionalFormatting>
  <conditionalFormatting sqref="V4:AP63 AR4:AR63">
    <cfRule type="cellIs" priority="3" dxfId="7" operator="greaterThan" stopIfTrue="1">
      <formula>0</formula>
    </cfRule>
  </conditionalFormatting>
  <conditionalFormatting sqref="AQ4:AQ63">
    <cfRule type="cellIs" priority="4" dxfId="7" operator="greaterThan" stopIfTrue="1">
      <formula>0</formula>
    </cfRule>
  </conditionalFormatting>
  <conditionalFormatting sqref="HX64:IV65536">
    <cfRule type="cellIs" priority="5" dxfId="1" operator="equal" stopIfTrue="1">
      <formula>Calendário!$K$5</formula>
    </cfRule>
  </conditionalFormatting>
  <conditionalFormatting sqref="K68:M68">
    <cfRule type="cellIs" priority="6" dxfId="1" operator="equal" stopIfTrue="1">
      <formula>Calendário!$K$5</formula>
    </cfRule>
  </conditionalFormatting>
  <conditionalFormatting sqref="M66">
    <cfRule type="cellIs" priority="7" dxfId="1" operator="equal" stopIfTrue="1">
      <formula>Calendário!$K$5</formula>
    </cfRule>
  </conditionalFormatting>
  <conditionalFormatting sqref="D64">
    <cfRule type="cellIs" priority="8" dxfId="1" operator="equal" stopIfTrue="1">
      <formula>Calendário!$K$5</formula>
    </cfRule>
  </conditionalFormatting>
  <conditionalFormatting sqref="A1:B12 A14:A64 B13:B63 C1:D3 C64 D4:G63 E1:G1 R4:R63 U4:U12 U14:U63 AS64:AV64 AX64:BC64 BE64:BJ64">
    <cfRule type="cellIs" priority="9" dxfId="1" operator="equal" stopIfTrue="1">
      <formula>Calendário!$K$5</formula>
    </cfRule>
  </conditionalFormatting>
  <conditionalFormatting sqref="AS2 AV2 AY2 BB2 BE2 BH2 BK2 BN2 BQ2">
    <cfRule type="cellIs" priority="10" dxfId="1" operator="equal" stopIfTrue="1">
      <formula>Calendário!$K$5</formula>
    </cfRule>
  </conditionalFormatting>
  <conditionalFormatting sqref="A65:J65535 K65:L67 K69:Q65535 M65:P65 M67 N66:P67 Q65:Q67 R65:U65535 AS67:BJ65535 AW65 BD65 BK65:HW65535">
    <cfRule type="cellIs" priority="11" dxfId="1" operator="equal" stopIfTrue="1">
      <formula>Calendário!$K$5</formula>
    </cfRule>
  </conditionalFormatting>
  <conditionalFormatting sqref="M4:P63 T4:T63">
    <cfRule type="cellIs" priority="12" dxfId="2" operator="lessThanOrEqual" stopIfTrue="1">
      <formula>5.9</formula>
    </cfRule>
  </conditionalFormatting>
  <conditionalFormatting sqref="L4:L63">
    <cfRule type="cellIs" priority="13" dxfId="3" operator="between" stopIfTrue="1">
      <formula>25</formula>
      <formula>49</formula>
    </cfRule>
    <cfRule type="cellIs" priority="14" dxfId="2" operator="greaterThanOrEqual" stopIfTrue="1">
      <formula>50</formula>
    </cfRule>
    <cfRule type="cellIs" priority="15" dxfId="4" operator="between" stopIfTrue="1">
      <formula>16</formula>
      <formula>24</formula>
    </cfRule>
  </conditionalFormatting>
  <conditionalFormatting sqref="Q4:Q63 S4:S63">
    <cfRule type="cellIs" priority="16" dxfId="2" operator="equal" stopIfTrue="1">
      <formula>"RF"</formula>
    </cfRule>
    <cfRule type="cellIs" priority="17" dxfId="5" operator="equal" stopIfTrue="1">
      <formula>"EE"</formula>
    </cfRule>
    <cfRule type="cellIs" priority="18" dxfId="6" operator="equal" stopIfTrue="1">
      <formula>"A"</formula>
    </cfRule>
  </conditionalFormatting>
  <conditionalFormatting sqref="AS4:BW63">
    <cfRule type="cellIs" priority="19" dxfId="7" operator="greaterThan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22583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Emilia</dc:creator>
  <cp:keywords/>
  <dc:description/>
  <cp:lastModifiedBy>Júlio  César</cp:lastModifiedBy>
  <dcterms:created xsi:type="dcterms:W3CDTF">2016-08-10T00:28:04Z</dcterms:created>
  <dcterms:modified xsi:type="dcterms:W3CDTF">2017-12-17T00:41:23Z</dcterms:modified>
  <cp:category/>
  <cp:version/>
  <cp:contentType/>
  <cp:contentStatus/>
  <cp:revision>634</cp:revision>
</cp:coreProperties>
</file>