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activeTab="1"/>
  </bookViews>
  <sheets>
    <sheet name="Calendário" sheetId="1" r:id="rId1"/>
    <sheet name="Faltas &amp; Notas MTM146-11-AUT" sheetId="2" r:id="rId2"/>
    <sheet name="Faltas &amp; Notas MTM124-64-MIN" sheetId="3" r:id="rId3"/>
    <sheet name="Faltas &amp; Notas MTM703-22-MEC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indexed="8"/>
            <rFont val="Calibri"/>
            <family val="2"/>
          </rPr>
          <t>Inicio das aulas 2018.1</t>
        </r>
      </text>
    </comment>
    <comment ref="E11" authorId="0">
      <text>
        <r>
          <rPr>
            <sz val="11"/>
            <color indexed="8"/>
            <rFont val="Calibri"/>
            <family val="2"/>
          </rPr>
          <t>P1 Cálculo III / C</t>
        </r>
      </text>
    </comment>
    <comment ref="H11" authorId="0">
      <text>
        <r>
          <rPr>
            <sz val="11"/>
            <color indexed="8"/>
            <rFont val="Calibri"/>
            <family val="2"/>
          </rPr>
          <t>P1 Mat Aplic ECA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Data final para Trancamento – Não houve aula</t>
        </r>
      </text>
    </comment>
    <comment ref="E17" authorId="0">
      <text>
        <r>
          <rPr>
            <sz val="11"/>
            <color indexed="8"/>
            <rFont val="Calibri"/>
            <family val="2"/>
          </rPr>
          <t>P2 Cálculo III / C</t>
        </r>
      </text>
    </comment>
    <comment ref="E19" authorId="0">
      <text>
        <r>
          <rPr>
            <sz val="11"/>
            <color indexed="8"/>
            <rFont val="Calibri"/>
            <family val="2"/>
          </rPr>
          <t>Nova P2 de Calculo 3/C</t>
        </r>
      </text>
    </comment>
    <comment ref="H19" authorId="0">
      <text>
        <r>
          <rPr>
            <sz val="11"/>
            <color indexed="8"/>
            <rFont val="Calibri"/>
            <family val="2"/>
          </rPr>
          <t>Nova P2 de Mat 
Aplicada à Engenharia de Controle e Automação</t>
        </r>
      </text>
    </comment>
    <comment ref="E22" authorId="0">
      <text>
        <r>
          <rPr>
            <sz val="11"/>
            <color indexed="8"/>
            <rFont val="Calibri"/>
            <family val="2"/>
          </rPr>
          <t>P3 Cálculo III / C</t>
        </r>
      </text>
    </comment>
    <comment ref="H22" authorId="0">
      <text>
        <r>
          <rPr>
            <sz val="11"/>
            <color indexed="8"/>
            <rFont val="Calibri"/>
            <family val="2"/>
          </rPr>
          <t>Término das aulas 2018.1
P3 de Mat Aplic ECA</t>
        </r>
      </text>
    </comment>
    <comment ref="H23" authorId="0">
      <text>
        <r>
          <rPr>
            <sz val="11"/>
            <color indexed="8"/>
            <rFont val="Calibri"/>
            <family val="2"/>
          </rPr>
          <t>Exame Mat Aplic ECA</t>
        </r>
      </text>
    </comment>
    <comment ref="C27" authorId="0">
      <text>
        <r>
          <rPr>
            <sz val="11"/>
            <color indexed="8"/>
            <rFont val="Calibri"/>
            <family val="2"/>
          </rPr>
          <t>Início das aulas 2018.2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J49" authorId="0">
      <text>
        <r>
          <rPr>
            <sz val="11"/>
            <color indexed="8"/>
            <rFont val="Calibri"/>
            <family val="2"/>
          </rPr>
          <t>If 9,1 P1,65</t>
        </r>
      </text>
    </comment>
  </commentList>
</comments>
</file>

<file path=xl/sharedStrings.xml><?xml version="1.0" encoding="utf-8"?>
<sst xmlns="http://schemas.openxmlformats.org/spreadsheetml/2006/main" count="794" uniqueCount="512">
  <si>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</si>
  <si>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</si>
  <si>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</si>
  <si>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</si>
  <si>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</si>
  <si>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</si>
  <si>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</si>
  <si>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</si>
  <si>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</si>
  <si>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</si>
  <si>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</si>
  <si>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</si>
  <si>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</si>
  <si>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</si>
  <si>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Dias</t>
  </si>
  <si>
    <t>Horário</t>
  </si>
  <si>
    <t>Sala</t>
  </si>
  <si>
    <t>de</t>
  </si>
  <si>
    <t>MTM146-11-AUT</t>
  </si>
  <si>
    <t>Seg/Qua</t>
  </si>
  <si>
    <t>15:20/15:20</t>
  </si>
  <si>
    <t>18 / 8</t>
  </si>
  <si>
    <t>MTM124-64-MIN</t>
  </si>
  <si>
    <t>15:20h</t>
  </si>
  <si>
    <t>Qua/Sex</t>
  </si>
  <si>
    <t>13:30/13/30</t>
  </si>
  <si>
    <t>10 / 10</t>
  </si>
  <si>
    <t>de Aula</t>
  </si>
  <si>
    <t>MTM703-22-MEC</t>
  </si>
  <si>
    <t>19:00/21:00</t>
  </si>
  <si>
    <t>21 / 21</t>
  </si>
  <si>
    <t>Segunda</t>
  </si>
  <si>
    <t>Quarta</t>
  </si>
  <si>
    <t>Sexta</t>
  </si>
  <si>
    <t>MTM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</si>
  <si>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</si>
  <si>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</si>
  <si>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</si>
  <si>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</si>
  <si>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</si>
  <si>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EE</t>
  </si>
  <si>
    <t>&lt;&lt;     I N F O R M A Ç Õ E S    A D I C I O N A I S     &gt;&gt;</t>
  </si>
  <si>
    <t>A aula que antecede cada prova é uma aula de exercícios de revisão.</t>
  </si>
  <si>
    <t xml:space="preserve">30º CBM - Palestras de Divulgação - Rogério Martins </t>
  </si>
  <si>
    <t>Bicicleta</t>
  </si>
  <si>
    <t>A matéria referente a cada prova ou trabalho é TODA a matéria anterior a correspondente aula de exercicios de revisão.</t>
  </si>
  <si>
    <t>https://www.youtube.com/watch?v=hukIyIYjto4</t>
  </si>
  <si>
    <t>Devido a natureza do curso, a matéria é cumulativa: conteúdos de provas anteriores são fundamentais para a prova em questão.</t>
  </si>
  <si>
    <t>Calculus</t>
  </si>
  <si>
    <t>Informações sobre Exame Especial -  Resolução CEPE 2880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</si>
  <si>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</si>
  <si>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</si>
  <si>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</si>
  <si>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</si>
  <si>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</si>
  <si>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</si>
  <si>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</si>
  <si>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</si>
  <si>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</si>
  <si>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P1     ( 10 pts )</t>
  </si>
  <si>
    <t>T1 ( 1 pt )</t>
  </si>
  <si>
    <t>P2   ( 15 pts )</t>
  </si>
  <si>
    <t>P2    ( 10 pts )</t>
  </si>
  <si>
    <t>T2 Moodle ( 1 pt )</t>
  </si>
  <si>
    <t>P3    ( 10 pts )</t>
  </si>
  <si>
    <t>T3 ( 1 pt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</si>
  <si>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</si>
  <si>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</si>
  <si>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</si>
  <si>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</si>
  <si>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</si>
  <si>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</si>
  <si>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</si>
  <si>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</si>
  <si>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</si>
  <si>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</si>
  <si>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Sábado</t>
  </si>
  <si>
    <t>Hora</t>
  </si>
  <si>
    <t>Duração</t>
  </si>
  <si>
    <t>eCR</t>
  </si>
  <si>
    <t>no plano</t>
  </si>
  <si>
    <t>continua</t>
  </si>
  <si>
    <t>Lista 14</t>
  </si>
  <si>
    <t>Término</t>
  </si>
  <si>
    <t>Tempo</t>
  </si>
  <si>
    <t>Lição§1 - Singularidades Isoladas e Resíduos</t>
  </si>
  <si>
    <t>Lição§2 - Séries de Laurent e O Teorema do Resíduo</t>
  </si>
  <si>
    <t>Lição§3 - Classificação de Singularidades</t>
  </si>
  <si>
    <t>Lição§4 - Pólos e Cálculo de Resíduos</t>
  </si>
  <si>
    <t>Lição§5 - Aplicações - Cálculo de Algumas Integrais Impróprias e Trigonométricas</t>
  </si>
  <si>
    <t>Subtotal T2 – Online</t>
  </si>
  <si>
    <t>total p3</t>
  </si>
  <si>
    <t>2018-03-12 15:56:22</t>
  </si>
  <si>
    <t>2018-03-14 15:56:58</t>
  </si>
  <si>
    <t>2018-03-19 09:51:01</t>
  </si>
  <si>
    <t>2018-03-21 09:51:14</t>
  </si>
  <si>
    <t>2018-03-26 09:51:30</t>
  </si>
  <si>
    <t>2018-03-28 09:51:44</t>
  </si>
  <si>
    <t>2018-04-02 09:52:08</t>
  </si>
  <si>
    <t>2018-04-04 15:19:55</t>
  </si>
  <si>
    <t>2018-04-09 15:37:33</t>
  </si>
  <si>
    <t>2018-04-11 15:21:02</t>
  </si>
  <si>
    <t>2018-04-16 01:32:31</t>
  </si>
  <si>
    <t>2018-04-18 01:32:50</t>
  </si>
  <si>
    <t>2018-04-23 15:35:25</t>
  </si>
  <si>
    <t>2018-04-25 15:22:55</t>
  </si>
  <si>
    <t>2018-04-28 09:00:47</t>
  </si>
  <si>
    <t>2018-05-02 22:35:35</t>
  </si>
  <si>
    <t>2018-05-07 15:20:46</t>
  </si>
  <si>
    <t>2018-05-09 18:30:58</t>
  </si>
  <si>
    <t>2018-05-14 18:56:10</t>
  </si>
  <si>
    <t>2018-05-16 15:20:41</t>
  </si>
  <si>
    <t>2018-05-21 15:20:42</t>
  </si>
  <si>
    <t>2018-05-23 15:20:52</t>
  </si>
  <si>
    <t>2018-06-04 15:20:29</t>
  </si>
  <si>
    <t>2018-06-06 15:20:26</t>
  </si>
  <si>
    <t>2018-06-11 15:20:17</t>
  </si>
  <si>
    <t>2018-06-13 15:26:45</t>
  </si>
  <si>
    <t>2018-06-18 15:44:14</t>
  </si>
  <si>
    <t>2018-06-20 14:27:16</t>
  </si>
  <si>
    <t>2018-07-02 15:03:22</t>
  </si>
  <si>
    <t>2018-07-04 15:18:35</t>
  </si>
  <si>
    <t>2018-07-09 10:43:59</t>
  </si>
  <si>
    <t>2018-07-11 22:43:44</t>
  </si>
  <si>
    <t>16.2.1868</t>
  </si>
  <si>
    <t>ALAN SOUZA SANTANDREA</t>
  </si>
  <si>
    <t>AUT</t>
  </si>
  <si>
    <t>alanssantandrea@hotmail.com</t>
  </si>
  <si>
    <t>14.2.9565</t>
  </si>
  <si>
    <t>AMANDA LUIZA DO NASCIMENTO</t>
  </si>
  <si>
    <t>amandanascimento009@hotmail.com</t>
  </si>
  <si>
    <t>16.2.9754</t>
  </si>
  <si>
    <t>ANA CAROLINA CAMPOS DE ABREU LIMA</t>
  </si>
  <si>
    <t>anac2128@gmail.com</t>
  </si>
  <si>
    <t>15.2.1179</t>
  </si>
  <si>
    <t>ANDRE LUIZ MACIEL CID</t>
  </si>
  <si>
    <t>andremacielcid@gmail.com</t>
  </si>
  <si>
    <t>14.1.1998</t>
  </si>
  <si>
    <t>ANDRE LUIZ VIANA DA SILVA</t>
  </si>
  <si>
    <t>andremusicpiano@gmail.com</t>
  </si>
  <si>
    <t>15.2.1173</t>
  </si>
  <si>
    <t>ANNA CRISTYNA MARTINS BARROS</t>
  </si>
  <si>
    <t>annacrismb@gmail.com</t>
  </si>
  <si>
    <t>16.2.1229</t>
  </si>
  <si>
    <t>ANTONIO DE BARROS NADDEO MEIRELLES FERREIRA</t>
  </si>
  <si>
    <t>antonio.naddeomf@gmail.com</t>
  </si>
  <si>
    <t>10.2.1247</t>
  </si>
  <si>
    <t>ARLANE MARCOS DOS SANTOS</t>
  </si>
  <si>
    <t>arlanems@gmail.com</t>
  </si>
  <si>
    <t>15.1.5724</t>
  </si>
  <si>
    <t>BRUNO CESAR DE ANDRADE VICENTE</t>
  </si>
  <si>
    <t>brunocesarop@hotmail.com</t>
  </si>
  <si>
    <t>15.1.1459</t>
  </si>
  <si>
    <t>BRUNO HENRIQUE RODRIGUES TEIXEIRA</t>
  </si>
  <si>
    <t>bruno.tab@hotmail.com</t>
  </si>
  <si>
    <t>16.2.1755</t>
  </si>
  <si>
    <t>BRUNO MOREIRA DA SILVA</t>
  </si>
  <si>
    <t>brunoid02@hotmail.com</t>
  </si>
  <si>
    <t>15.2.1143</t>
  </si>
  <si>
    <t>CAIO ANDRADE BARCELOS</t>
  </si>
  <si>
    <t>andradecaio23@yahoo.com.br</t>
  </si>
  <si>
    <t>16.2.1767</t>
  </si>
  <si>
    <t>CAIO GOMES GONCALVES</t>
  </si>
  <si>
    <t>cggcaio2014@gmail.com</t>
  </si>
  <si>
    <t>15.1.5772</t>
  </si>
  <si>
    <t>CLERISTON OLIVEIRA DE FARIA</t>
  </si>
  <si>
    <t>cleristonfaria@gmail.com</t>
  </si>
  <si>
    <t>16.2.1897</t>
  </si>
  <si>
    <t>CLEYSON FERNANDO ARAUJO TEIXEIRA</t>
  </si>
  <si>
    <t>cleysonfernandoat@hotmail.com</t>
  </si>
  <si>
    <t>15.1.5723</t>
  </si>
  <si>
    <t>DANIELLE SILVA CARDOSO</t>
  </si>
  <si>
    <t>danisc_op@hotmail.com</t>
  </si>
  <si>
    <t>12.2.1031</t>
  </si>
  <si>
    <t>DANIEL MAIA MOREIRA DOS SANTOS</t>
  </si>
  <si>
    <t>dmaiamsantos@gmail.com</t>
  </si>
  <si>
    <t>15.2.4151</t>
  </si>
  <si>
    <t>DIEGO DE JESUS FERREIRA</t>
  </si>
  <si>
    <t>diegodejesusferreira8@gmail.com</t>
  </si>
  <si>
    <t>11.2.1074</t>
  </si>
  <si>
    <t>Diogo Barrel Santos</t>
  </si>
  <si>
    <t>12.2.1456</t>
  </si>
  <si>
    <t>DIEGO MARCIO ALBERTO</t>
  </si>
  <si>
    <t>dmalberto@icloud.com</t>
  </si>
  <si>
    <t>13.1.1152</t>
  </si>
  <si>
    <t>DIONIZIO JUNIO INACIO</t>
  </si>
  <si>
    <t>idioniziojunioinacio@yahoo.com.br</t>
  </si>
  <si>
    <t>11.1.1630</t>
  </si>
  <si>
    <t>EDUARDO DE AGUIAR MARTINS</t>
  </si>
  <si>
    <t>dudua.m@hotmail.com</t>
  </si>
  <si>
    <t>15.2.1234</t>
  </si>
  <si>
    <t>GABRIEL MARQUES MONTEIRO</t>
  </si>
  <si>
    <t>gabriel.marques.m@hotmail.com</t>
  </si>
  <si>
    <t>16.1.1542</t>
  </si>
  <si>
    <t>GETULIO RODRIGUES SILVA</t>
  </si>
  <si>
    <t>getuliors163@gmail.com</t>
  </si>
  <si>
    <t>14.1.1442</t>
  </si>
  <si>
    <t>HUGO AZEVEDO SOARES</t>
  </si>
  <si>
    <t>hugo.soares@outlook.com</t>
  </si>
  <si>
    <t>14.2.1474</t>
  </si>
  <si>
    <t>HUGO OLIVEIRA ANDRADE QUINTO</t>
  </si>
  <si>
    <t>hugoo-andrade@bol.com.br</t>
  </si>
  <si>
    <t>10.2.1228</t>
  </si>
  <si>
    <t>JARDEL COSTA SILVA CANCADO</t>
  </si>
  <si>
    <t>jardel.cancado@yahoo.com.br</t>
  </si>
  <si>
    <t>16.2.1590</t>
  </si>
  <si>
    <t>JOSE LUCAS MENDES PEREIRA JUNIOR</t>
  </si>
  <si>
    <t>jlm16051997@gmail.com</t>
  </si>
  <si>
    <t>15.1.1253</t>
  </si>
  <si>
    <t>KASSIA FERNANDA DA SILVA</t>
  </si>
  <si>
    <t>kassiafernanda1001@hotmail.com</t>
  </si>
  <si>
    <t xml:space="preserve"> </t>
  </si>
  <si>
    <t>16.2.9864</t>
  </si>
  <si>
    <t>LARISSA VIANA DA SILVA</t>
  </si>
  <si>
    <t>larissa.silva01@hotmail.com</t>
  </si>
  <si>
    <t>13.2.1801</t>
  </si>
  <si>
    <t>LUIS GUSTAVO VITORINO DE SOUZA</t>
  </si>
  <si>
    <t>luisgvs14@yahoo.com.br</t>
  </si>
  <si>
    <t>14.2.1228</t>
  </si>
  <si>
    <t>MARCELO DE OLIVEIRA PEREIRA PAWLOWSKI</t>
  </si>
  <si>
    <t>marcelopaw94@gmail.com</t>
  </si>
  <si>
    <t>16.2.1715</t>
  </si>
  <si>
    <t>MARCOS VINICIUS ALVES FERREIRA DA SILVA</t>
  </si>
  <si>
    <t>marquim_blaa@hotmail.com</t>
  </si>
  <si>
    <t>MARIA EMILIA PEREIRA MOL</t>
  </si>
  <si>
    <t>emiliamol@hotmail.com</t>
  </si>
  <si>
    <t>13.2.1802</t>
  </si>
  <si>
    <t>MARIANA GOIS GOMES</t>
  </si>
  <si>
    <t>mariana.gomes-93@hotmail.com</t>
  </si>
  <si>
    <t>16.2.1533</t>
  </si>
  <si>
    <t>MARINA SILVA BUENO DRUMOND</t>
  </si>
  <si>
    <t>marinabuenodrumond@gmail.com</t>
  </si>
  <si>
    <t>16.2.1588</t>
  </si>
  <si>
    <t>MARIO CESAR DELUNARDO TORRES</t>
  </si>
  <si>
    <t>mcdtorres@hotmail.com</t>
  </si>
  <si>
    <t>13.2.9709</t>
  </si>
  <si>
    <t>MATHEUS ROCHA GONCALVES</t>
  </si>
  <si>
    <t>matheusrg@msn.com</t>
  </si>
  <si>
    <t>15.2.1243</t>
  </si>
  <si>
    <t>MAURICIO SOUZA SATHLER</t>
  </si>
  <si>
    <t>mauriciossr@hotmail.com</t>
  </si>
  <si>
    <t>13.1.1232</t>
  </si>
  <si>
    <t>PAULA RABELLO GONCALVES</t>
  </si>
  <si>
    <t>paularabellog@gmail.com</t>
  </si>
  <si>
    <t>14.2.1144</t>
  </si>
  <si>
    <t>PEDRO HENRIQUE EMERICK CALDEIRA</t>
  </si>
  <si>
    <t>pedro.h.emerick@gmail.com</t>
  </si>
  <si>
    <t>16.1.1395</t>
  </si>
  <si>
    <t>PHILLIPI MURTA SILVA</t>
  </si>
  <si>
    <t>phillipimurta@gmail.com</t>
  </si>
  <si>
    <t>14.1.1165</t>
  </si>
  <si>
    <t>RAFAEL PEDROSA DE OLIVEIRA</t>
  </si>
  <si>
    <t>rafael4097@gmail.com</t>
  </si>
  <si>
    <t>15.2.1284</t>
  </si>
  <si>
    <t>RAFAEL PEREIRA BRAGA</t>
  </si>
  <si>
    <t>rafaelpb2606@hotmail.com</t>
  </si>
  <si>
    <t>17.2.5972</t>
  </si>
  <si>
    <t>RAY DA SILVA BASILIO</t>
  </si>
  <si>
    <t>raybasilio47@gmail.com</t>
  </si>
  <si>
    <t>13.2.9378</t>
  </si>
  <si>
    <t>REGINA TATIANA DE OLIVEIRA</t>
  </si>
  <si>
    <t>almg3reginatatiana@hotmail.com</t>
  </si>
  <si>
    <t>16.1.1503</t>
  </si>
  <si>
    <t>RENYMARA HANNA MACEDO SANTOS</t>
  </si>
  <si>
    <t>renymara@hotmail.com</t>
  </si>
  <si>
    <t>13.2.4506</t>
  </si>
  <si>
    <t>RODRIGO RIBEIRO FRANCO</t>
  </si>
  <si>
    <t>francorodrigognr@yahoo.com.br</t>
  </si>
  <si>
    <t>14.1.1415</t>
  </si>
  <si>
    <t>RUBEM VASCONCELOS DE SOUZA</t>
  </si>
  <si>
    <t>MEC</t>
  </si>
  <si>
    <t>rubemvs@hotmail.com</t>
  </si>
  <si>
    <t>15.2.1144</t>
  </si>
  <si>
    <t>SANTINO MARTINS BITARAES</t>
  </si>
  <si>
    <t>santinobitaraes@gmail.com</t>
  </si>
  <si>
    <t>13.1.1604</t>
  </si>
  <si>
    <t>SAULO NEVES MATOS</t>
  </si>
  <si>
    <t>saulonevesw@gmail.com</t>
  </si>
  <si>
    <t>14.1.1096</t>
  </si>
  <si>
    <t>SILVIA GOMES DE MELO</t>
  </si>
  <si>
    <t>silvia.gomesm@hotmail.com</t>
  </si>
  <si>
    <t>12.2.1660</t>
  </si>
  <si>
    <t>TIAGO POMARICO LASMAR</t>
  </si>
  <si>
    <t>tago627@yahoo.com.br</t>
  </si>
  <si>
    <t>13.1.1732</t>
  </si>
  <si>
    <t>VITOR REIS ROSA</t>
  </si>
  <si>
    <t>vitor.reisr@hotmail.com</t>
  </si>
  <si>
    <t>P1     ( 12 pts )</t>
  </si>
  <si>
    <t>P2    ( 18 pts )</t>
  </si>
  <si>
    <t>T2 ( 1 pt )</t>
  </si>
  <si>
    <t>Exame Final</t>
  </si>
  <si>
    <t>2018-03-14 09:53:07</t>
  </si>
  <si>
    <t>2018-03-16 09:53:22</t>
  </si>
  <si>
    <t>2018-03-21 09:53:33</t>
  </si>
  <si>
    <t>2018-03-23 09:53:51</t>
  </si>
  <si>
    <t>2018-03-28 09:54:11</t>
  </si>
  <si>
    <t>2018-04-04 18:47:40</t>
  </si>
  <si>
    <t>2018-04-06 13:34:51</t>
  </si>
  <si>
    <t>2018-04-11 13:52:47</t>
  </si>
  <si>
    <t>2018-04-13 13:29:48</t>
  </si>
  <si>
    <t>2018-04-18 01:33:11</t>
  </si>
  <si>
    <t>2018-04-20 13:30:22</t>
  </si>
  <si>
    <t>2018-04-25 13:30:20</t>
  </si>
  <si>
    <t>2018-04-27 15:26:34</t>
  </si>
  <si>
    <t>2018-05-02 07:47:42</t>
  </si>
  <si>
    <t>2018-05-04 19:47:34</t>
  </si>
  <si>
    <t>2018-05-09 18:28:04</t>
  </si>
  <si>
    <t>2018-05-11 12:33:07</t>
  </si>
  <si>
    <t>2018-05-16 13:30:45</t>
  </si>
  <si>
    <t>2018-05-18 16:30:49</t>
  </si>
  <si>
    <t>2018-05-23 13:30:48</t>
  </si>
  <si>
    <t>2018-06-08 14:07:58</t>
  </si>
  <si>
    <t>2018-06-13 13:37:57</t>
  </si>
  <si>
    <t>2018-06-15 13:20:04</t>
  </si>
  <si>
    <t>2018-06-20 14:20:46</t>
  </si>
  <si>
    <t>2018-06-29 14:33:41</t>
  </si>
  <si>
    <t>2018-07-04 15:06:58</t>
  </si>
  <si>
    <t>16.1.4200</t>
  </si>
  <si>
    <t>ALEXANDRE FIGUEIREDO CAMARGO</t>
  </si>
  <si>
    <t>alexandrefigueiredocamargo@gmail.com</t>
  </si>
  <si>
    <t>17.1.4233</t>
  </si>
  <si>
    <t>ALLAN GABRIEL MARQUES LIMA</t>
  </si>
  <si>
    <t>FSB</t>
  </si>
  <si>
    <t>allangml77@gmail.com</t>
  </si>
  <si>
    <t>17.1.1401</t>
  </si>
  <si>
    <t>ANDERSON MARTINS</t>
  </si>
  <si>
    <t>andersonmartinsufop@gmail.com</t>
  </si>
  <si>
    <t>16.1.1343</t>
  </si>
  <si>
    <t>BERNARDO GONCALVES MORAIS</t>
  </si>
  <si>
    <t>bed-gm@hotmail.com</t>
  </si>
  <si>
    <t>17.2.5907</t>
  </si>
  <si>
    <t>BRUNA RODRIGUES CORDEIRO</t>
  </si>
  <si>
    <t>MIN</t>
  </si>
  <si>
    <t>brunarodrigues2713@gmail.com</t>
  </si>
  <si>
    <t>17.1.1006</t>
  </si>
  <si>
    <t>CECILIA LAIA DA SILVA</t>
  </si>
  <si>
    <t>MET</t>
  </si>
  <si>
    <t>cecilaia@yahoo.com.br</t>
  </si>
  <si>
    <t>15.1.4263</t>
  </si>
  <si>
    <t>CLEISSON HENRIQUE FERREIRA DOS SANTOS</t>
  </si>
  <si>
    <t>s.e.p.cleisson.op@gmail.com</t>
  </si>
  <si>
    <t>17.1.1387</t>
  </si>
  <si>
    <t>DAVID SIMON MARQUES</t>
  </si>
  <si>
    <t>davidsimonmarques@yahoo.com.br</t>
  </si>
  <si>
    <t>17.1.1228</t>
  </si>
  <si>
    <t>DAYS JULIANA BARBOSA DE SOUZA</t>
  </si>
  <si>
    <t>dayssouza11@gmail.com</t>
  </si>
  <si>
    <t>17.1.1017</t>
  </si>
  <si>
    <t>DOUGLAS XAVIER DE SOUZA</t>
  </si>
  <si>
    <t>doglas.xavier44@gmail.com</t>
  </si>
  <si>
    <t>17.1.1489</t>
  </si>
  <si>
    <t>GABRIELA OTTONI SANTA BARBARA BARTOLOZZI CHAVES</t>
  </si>
  <si>
    <t>gabriela.aut@gmail.com</t>
  </si>
  <si>
    <t>17.1.1140</t>
  </si>
  <si>
    <t>GABRIEL BUENO GUIMARAES</t>
  </si>
  <si>
    <t>gabrielfired23@outlook.com</t>
  </si>
  <si>
    <t>16.1.1397</t>
  </si>
  <si>
    <t>HEITOR AUGUSTO DE NOVAIS</t>
  </si>
  <si>
    <t>hnovais95@gmail.com</t>
  </si>
  <si>
    <t>18.1.5918</t>
  </si>
  <si>
    <t>JESSICA CAROLINA PINTO</t>
  </si>
  <si>
    <t>JESSICA.PINTO.MED@GMAIL.COM</t>
  </si>
  <si>
    <t>17.1.1431</t>
  </si>
  <si>
    <t>JOAO MARCILIO PIRES CAIXETA</t>
  </si>
  <si>
    <t>jmpcaixeta@hotmail.com</t>
  </si>
  <si>
    <t>12.1.1433</t>
  </si>
  <si>
    <t>JOAO VICTOR RUIZ MAZZO</t>
  </si>
  <si>
    <t>CIV</t>
  </si>
  <si>
    <t>jvmazzo@terra.com.br</t>
  </si>
  <si>
    <t>15.2.1111</t>
  </si>
  <si>
    <t>JOAO VITOR OLIVEIRA SOUZA</t>
  </si>
  <si>
    <t>jvosouza@hotmail.com</t>
  </si>
  <si>
    <t>16.2.9595</t>
  </si>
  <si>
    <t>LEONARDO CORREA MORAIS</t>
  </si>
  <si>
    <t>AMB</t>
  </si>
  <si>
    <t>leocm.one@gmail.com</t>
  </si>
  <si>
    <t>17.1.1343</t>
  </si>
  <si>
    <t>LUCAS RAPHAEL CARVALHO SOUZA</t>
  </si>
  <si>
    <t>fikcheryt@gmail.com</t>
  </si>
  <si>
    <t>16.2.1461</t>
  </si>
  <si>
    <t>LUIZA FERREIRA CARVALHAES</t>
  </si>
  <si>
    <t>luizacarvalhaes_17@hotmail.com</t>
  </si>
  <si>
    <t>18.1.0010</t>
  </si>
  <si>
    <t>MARIANA DE SOUZA MORAIS</t>
  </si>
  <si>
    <t>MOB</t>
  </si>
  <si>
    <t>mariana.morais@ymail.com</t>
  </si>
  <si>
    <t>15.2.1212</t>
  </si>
  <si>
    <t>PEDRO HENRIQUE CONEGUNDES CARRARO ARSENIO</t>
  </si>
  <si>
    <t>pedro.conegundes17@gmail.com</t>
  </si>
  <si>
    <t>17.1.1097</t>
  </si>
  <si>
    <t>PEDRO HENRIQUE RODRIGUES PROCOPIO CORREA</t>
  </si>
  <si>
    <t>procopiopedrohenrique@hotmail.com</t>
  </si>
  <si>
    <t>17.1.1318</t>
  </si>
  <si>
    <t>PEDRO LUCAS RODRIGUES DE SOUSA</t>
  </si>
  <si>
    <t>pedrolucasdesousa@gmail.com</t>
  </si>
  <si>
    <t>17.1.1023</t>
  </si>
  <si>
    <t>RAFAEL NONATO DE OLIVEIRA LEITE</t>
  </si>
  <si>
    <t>rafael.nonatooleite@gmail.com</t>
  </si>
  <si>
    <t>17.1.1400</t>
  </si>
  <si>
    <t>RODRIGO MOREIRA VALERIO</t>
  </si>
  <si>
    <t>rodrigomoreira2496@gmail.com</t>
  </si>
  <si>
    <t>17.1.1254</t>
  </si>
  <si>
    <t>THAIS DE SOUZA PEREIRA</t>
  </si>
  <si>
    <t>thaissouza.ufop@gmail.com</t>
  </si>
  <si>
    <t>17.1.1092</t>
  </si>
  <si>
    <t>THALES GUEDES RODRIGUES</t>
  </si>
  <si>
    <t>thalesguedes98@gmail.com</t>
  </si>
  <si>
    <t>17.1.1390</t>
  </si>
  <si>
    <t>WESLEY JOSE SANTANA OLIVEIRA</t>
  </si>
  <si>
    <t>wesleyautomacaoufop@hotmail.com</t>
  </si>
  <si>
    <t>2018-03-14 09:55:45</t>
  </si>
  <si>
    <t>2018-03-16 09:56:00</t>
  </si>
  <si>
    <t>2018-03-21 09:56:14</t>
  </si>
  <si>
    <t>2018-03-23 09:56:29</t>
  </si>
  <si>
    <t>2018-03-28 09:56:43</t>
  </si>
  <si>
    <t>2018-04-04 20:54:08</t>
  </si>
  <si>
    <t>2018-04-06 20:58:44</t>
  </si>
  <si>
    <t>2018-04-11 20:56:33</t>
  </si>
  <si>
    <t>2018-04-13 21:05:09</t>
  </si>
  <si>
    <t>2018-04-18 01:33:02</t>
  </si>
  <si>
    <t>2018-04-20 21:00:22</t>
  </si>
  <si>
    <t>2018-04-25 19:00:28</t>
  </si>
  <si>
    <t>2018-04-27 22:52:51</t>
  </si>
  <si>
    <t>2018-05-02 22:40:52</t>
  </si>
  <si>
    <t>2018-05-04 19:43:52</t>
  </si>
  <si>
    <t>2018-05-09 12:32:00</t>
  </si>
  <si>
    <t>2018-05-11 21:00:14</t>
  </si>
  <si>
    <t>2018-05-16 19:00:24</t>
  </si>
  <si>
    <t>2018-05-18 21:00:23</t>
  </si>
  <si>
    <t>2018-05-23 19:00:27</t>
  </si>
  <si>
    <t>2018-06-08 21:05:22</t>
  </si>
  <si>
    <t>2018-06-13 19:07:36</t>
  </si>
  <si>
    <t>2018-06-29 21:17:08</t>
  </si>
  <si>
    <t>2018-07-04 19:05:27</t>
  </si>
  <si>
    <t>15.2.1189</t>
  </si>
  <si>
    <t>ANDERSON ALVES CARDOSO</t>
  </si>
  <si>
    <t>ander_son150@hotmail.com</t>
  </si>
  <si>
    <t>17.1.1470</t>
  </si>
  <si>
    <t>BARBARA DA SILVA LIMA</t>
  </si>
  <si>
    <t>babisllima@gmail.com</t>
  </si>
  <si>
    <t>17.1.1070</t>
  </si>
  <si>
    <t>BERNARDO VIEIRA DAMASCENO</t>
  </si>
  <si>
    <t>bernardo.vieira.damasceno@gmail.com</t>
  </si>
  <si>
    <t>16.1.1182</t>
  </si>
  <si>
    <t>BRUNO DA SILVA CEZAR</t>
  </si>
  <si>
    <t>brunoscezar@hotmail.com</t>
  </si>
  <si>
    <t>17.1.1056</t>
  </si>
  <si>
    <t>DANILO CAMARGO DE SOUZA FILHO</t>
  </si>
  <si>
    <t>daniloallkapone@hotmail.com</t>
  </si>
  <si>
    <t>15.1.1232</t>
  </si>
  <si>
    <t>EDGAR MARCOS DE SOUZA</t>
  </si>
  <si>
    <t>edgarobama@gmail.com</t>
  </si>
  <si>
    <t>16.1.1308</t>
  </si>
  <si>
    <t>EDUARDO SIERVI RESENDE</t>
  </si>
  <si>
    <t>dudu.siervi@hotmail.com</t>
  </si>
  <si>
    <t>16.2.1552</t>
  </si>
  <si>
    <t>FELIPE CAMILO DIAS DE SOUZA</t>
  </si>
  <si>
    <t>felipe.camilo.732@gmail.com</t>
  </si>
  <si>
    <t>16.1.1428</t>
  </si>
  <si>
    <t>GABRIEL CAMPOS PRENAZZI</t>
  </si>
  <si>
    <t>gabriel.prenazzi@hotmail.com</t>
  </si>
  <si>
    <t>17.1.1299</t>
  </si>
  <si>
    <t>GABRIEL DE CASTRO MACHADO</t>
  </si>
  <si>
    <t>gabrielcmachado01@hotmail.com</t>
  </si>
  <si>
    <t>17.1.1445</t>
  </si>
  <si>
    <t>GABRIEL DE SOUZA OLIVEIRA</t>
  </si>
  <si>
    <t>gabrielosouza16@gmail.com</t>
  </si>
  <si>
    <t>15.1.1514</t>
  </si>
  <si>
    <t>GABRIELLA DIAS PINTO ARAUJO</t>
  </si>
  <si>
    <t>gabi_dpa@hotmail.com</t>
  </si>
  <si>
    <t>17.1.1074</t>
  </si>
  <si>
    <t>GIANLUCCA BASQUI GARIGLIO</t>
  </si>
  <si>
    <t>gian.basqui@gmail.com</t>
  </si>
  <si>
    <t>16.1.1309</t>
  </si>
  <si>
    <t>HELMUTH MOL MORAIS SIRIO</t>
  </si>
  <si>
    <t>h_mmorais@hotmail.com</t>
  </si>
  <si>
    <t>17.1.1196</t>
  </si>
  <si>
    <t>ITALO JULIO GONCALVES</t>
  </si>
  <si>
    <t>www.italojgon@gmail.com</t>
  </si>
  <si>
    <t>17.1.1494</t>
  </si>
  <si>
    <t>LUCAS FIGUEIREDO COSTA</t>
  </si>
  <si>
    <t>lucasfigueiredo42@icloud.com</t>
  </si>
  <si>
    <t>17.1.1462</t>
  </si>
  <si>
    <t>LUIS OTAVIO DE MATOS PASSOS</t>
  </si>
  <si>
    <t>luisotaviomp@gmail.com</t>
  </si>
  <si>
    <t>17.1.1220</t>
  </si>
  <si>
    <t>MARCO TULIO MOURA VALENTE</t>
  </si>
  <si>
    <t>mouravalente@yahoo.com.br</t>
  </si>
  <si>
    <t>18.1.1257</t>
  </si>
  <si>
    <t>MATHEUS NONATO DE CASTRO</t>
  </si>
  <si>
    <t>matheusnc10@gmail.com</t>
  </si>
  <si>
    <t>16.1.1559</t>
  </si>
  <si>
    <t>MATTHEWS HENRIQUE COTA ARAUJO</t>
  </si>
  <si>
    <t>matthewsrique@hotmail.com</t>
  </si>
  <si>
    <t>17.1.1493</t>
  </si>
  <si>
    <t>NATHAN SOUZA MACEDO</t>
  </si>
  <si>
    <t>nathanuol@hotmail.com</t>
  </si>
  <si>
    <t>16.2.1780</t>
  </si>
  <si>
    <t>RAUL VINICIUS RODRIGUES DE FARIA</t>
  </si>
  <si>
    <t>raul.faria206@gmail.com</t>
  </si>
  <si>
    <t>15.1.1415</t>
  </si>
  <si>
    <t>RHUAN ROCHA DE SALES</t>
  </si>
  <si>
    <t>rhuanrs12@gmail.com</t>
  </si>
  <si>
    <t>15.1.1265</t>
  </si>
  <si>
    <t>THIAGO DOS SANTOS RODRIGUES</t>
  </si>
  <si>
    <t>tsrodrigues96@gmail.com</t>
  </si>
  <si>
    <t>17.1.1162</t>
  </si>
  <si>
    <t>VINICIUS AUGUSTO DA SILVA</t>
  </si>
  <si>
    <t>vinic.ads@gmail.com</t>
  </si>
  <si>
    <t>17.2.1592</t>
  </si>
  <si>
    <t>WILLIAM ARLINDO BERNARDO DE SOUZA</t>
  </si>
  <si>
    <t>williammessi@yahoo.com.br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</si>
</sst>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D\-MMM;@"/>
    <numFmt numFmtId="166" formatCode="DD/MM/YYYY"/>
    <numFmt numFmtId="167" formatCode="HH:MM:SS"/>
    <numFmt numFmtId="168" formatCode="0.00E+000"/>
    <numFmt numFmtId="169" formatCode="HH:MM"/>
    <numFmt numFmtId="170" formatCode="MM:SS"/>
    <numFmt numFmtId="171" formatCode="0"/>
    <numFmt numFmtId="172" formatCode="0.0"/>
    <numFmt numFmtId="173" formatCode="DD\-MMM\-YY"/>
    <numFmt numFmtId="174" formatCode="#,##0;\-#,##0"/>
    <numFmt numFmtId="175" formatCode="#"/>
    <numFmt numFmtId="176" formatCode="DD/MM/YY"/>
    <numFmt numFmtId="177" formatCode="DD/MM/YY\ HH:MM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61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61"/>
      <name val="Calibri"/>
      <family val="2"/>
    </font>
    <font>
      <b/>
      <sz val="12"/>
      <color indexed="61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25"/>
      <name val="Calibri"/>
      <family val="2"/>
    </font>
    <font>
      <sz val="10"/>
      <color indexed="10"/>
      <name val="Garamond"/>
      <family val="1"/>
    </font>
    <font>
      <b/>
      <sz val="12"/>
      <name val="Calibri"/>
      <family val="2"/>
    </font>
    <font>
      <u val="single"/>
      <strike/>
      <sz val="10"/>
      <name val="Calibri"/>
      <family val="2"/>
    </font>
    <font>
      <sz val="10"/>
      <color indexed="14"/>
      <name val="Calibri"/>
      <family val="2"/>
    </font>
    <font>
      <b/>
      <i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28"/>
      <name val="Calibri"/>
      <family val="2"/>
    </font>
    <font>
      <sz val="10"/>
      <color indexed="59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sz val="11"/>
      <color indexed="33"/>
      <name val="Calibri"/>
      <family val="2"/>
    </font>
    <font>
      <strike/>
      <sz val="11"/>
      <color indexed="44"/>
      <name val="Calibri"/>
      <family val="2"/>
    </font>
    <font>
      <b/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i/>
      <sz val="13"/>
      <color indexed="60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37"/>
      </left>
      <right style="hair">
        <color indexed="37"/>
      </right>
      <top style="hair">
        <color indexed="37"/>
      </top>
      <bottom style="hair">
        <color indexed="37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6" borderId="6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4" fillId="7" borderId="10" xfId="0" applyFont="1" applyFill="1" applyBorder="1" applyAlignment="1">
      <alignment horizontal="center"/>
    </xf>
    <xf numFmtId="164" fontId="25" fillId="7" borderId="11" xfId="0" applyFont="1" applyFill="1" applyBorder="1" applyAlignment="1">
      <alignment horizontal="center"/>
    </xf>
    <xf numFmtId="164" fontId="25" fillId="7" borderId="12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/>
    </xf>
    <xf numFmtId="164" fontId="24" fillId="7" borderId="13" xfId="0" applyFont="1" applyFill="1" applyBorder="1" applyAlignment="1">
      <alignment horizontal="center"/>
    </xf>
    <xf numFmtId="164" fontId="27" fillId="7" borderId="0" xfId="0" applyNumberFormat="1" applyFont="1" applyFill="1" applyBorder="1" applyAlignment="1">
      <alignment horizontal="center"/>
    </xf>
    <xf numFmtId="167" fontId="27" fillId="7" borderId="0" xfId="0" applyNumberFormat="1" applyFont="1" applyFill="1" applyBorder="1" applyAlignment="1">
      <alignment horizontal="center"/>
    </xf>
    <xf numFmtId="168" fontId="24" fillId="7" borderId="14" xfId="0" applyNumberFormat="1" applyFont="1" applyFill="1" applyBorder="1" applyAlignment="1">
      <alignment horizontal="center"/>
    </xf>
    <xf numFmtId="164" fontId="24" fillId="7" borderId="14" xfId="0" applyFont="1" applyFill="1" applyBorder="1" applyAlignment="1">
      <alignment horizontal="center"/>
    </xf>
    <xf numFmtId="164" fontId="24" fillId="7" borderId="15" xfId="0" applyFont="1" applyFill="1" applyBorder="1" applyAlignment="1">
      <alignment horizontal="center"/>
    </xf>
    <xf numFmtId="164" fontId="27" fillId="7" borderId="16" xfId="0" applyFont="1" applyFill="1" applyBorder="1" applyAlignment="1">
      <alignment horizontal="center"/>
    </xf>
    <xf numFmtId="164" fontId="24" fillId="7" borderId="17" xfId="0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165" fontId="16" fillId="8" borderId="9" xfId="0" applyNumberFormat="1" applyFont="1" applyFill="1" applyBorder="1" applyAlignment="1">
      <alignment horizontal="center"/>
    </xf>
    <xf numFmtId="164" fontId="0" fillId="7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12" xfId="0" applyFill="1" applyBorder="1" applyAlignment="1">
      <alignment/>
    </xf>
    <xf numFmtId="165" fontId="28" fillId="9" borderId="1" xfId="0" applyNumberFormat="1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4" fontId="6" fillId="7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7" borderId="14" xfId="0" applyFill="1" applyBorder="1" applyAlignment="1">
      <alignment horizontal="center"/>
    </xf>
    <xf numFmtId="167" fontId="8" fillId="7" borderId="13" xfId="0" applyNumberFormat="1" applyFont="1" applyFill="1" applyBorder="1" applyAlignment="1">
      <alignment horizontal="center"/>
    </xf>
    <xf numFmtId="164" fontId="8" fillId="7" borderId="0" xfId="0" applyFont="1" applyFill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0" fillId="0" borderId="9" xfId="0" applyNumberFormat="1" applyFont="1" applyFill="1" applyBorder="1" applyAlignment="1">
      <alignment horizontal="center"/>
    </xf>
    <xf numFmtId="167" fontId="8" fillId="7" borderId="15" xfId="0" applyNumberFormat="1" applyFont="1" applyFill="1" applyBorder="1" applyAlignment="1">
      <alignment horizontal="center"/>
    </xf>
    <xf numFmtId="164" fontId="0" fillId="7" borderId="16" xfId="0" applyFill="1" applyBorder="1" applyAlignment="1">
      <alignment horizontal="center"/>
    </xf>
    <xf numFmtId="164" fontId="0" fillId="7" borderId="17" xfId="0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4" fontId="31" fillId="0" borderId="18" xfId="0" applyFont="1" applyBorder="1" applyAlignment="1">
      <alignment horizontal="center"/>
    </xf>
    <xf numFmtId="166" fontId="16" fillId="8" borderId="19" xfId="0" applyNumberFormat="1" applyFont="1" applyFill="1" applyBorder="1" applyAlignment="1">
      <alignment horizontal="center"/>
    </xf>
    <xf numFmtId="166" fontId="32" fillId="10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5" fontId="16" fillId="11" borderId="9" xfId="0" applyNumberFormat="1" applyFont="1" applyFill="1" applyBorder="1" applyAlignment="1">
      <alignment horizontal="center"/>
    </xf>
    <xf numFmtId="166" fontId="33" fillId="12" borderId="20" xfId="0" applyNumberFormat="1" applyFont="1" applyFill="1" applyBorder="1" applyAlignment="1">
      <alignment horizontal="center"/>
    </xf>
    <xf numFmtId="164" fontId="31" fillId="0" borderId="21" xfId="0" applyFont="1" applyBorder="1" applyAlignment="1">
      <alignment horizontal="center"/>
    </xf>
    <xf numFmtId="164" fontId="33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4" fillId="4" borderId="25" xfId="0" applyFont="1" applyFill="1" applyBorder="1" applyAlignment="1">
      <alignment horizontal="left" wrapText="1"/>
    </xf>
    <xf numFmtId="165" fontId="16" fillId="6" borderId="1" xfId="0" applyNumberFormat="1" applyFont="1" applyFill="1" applyBorder="1" applyAlignment="1">
      <alignment horizontal="center"/>
    </xf>
    <xf numFmtId="164" fontId="33" fillId="4" borderId="25" xfId="0" applyFont="1" applyFill="1" applyBorder="1" applyAlignment="1">
      <alignment horizontal="left" wrapText="1"/>
    </xf>
    <xf numFmtId="164" fontId="34" fillId="4" borderId="26" xfId="0" applyFont="1" applyFill="1" applyBorder="1" applyAlignment="1">
      <alignment horizontal="left" vertical="top" wrapText="1"/>
    </xf>
    <xf numFmtId="164" fontId="35" fillId="0" borderId="0" xfId="0" applyFont="1" applyAlignment="1">
      <alignment/>
    </xf>
    <xf numFmtId="165" fontId="36" fillId="13" borderId="1" xfId="0" applyNumberFormat="1" applyFont="1" applyFill="1" applyBorder="1" applyAlignment="1">
      <alignment horizontal="center"/>
    </xf>
    <xf numFmtId="165" fontId="37" fillId="13" borderId="9" xfId="0" applyNumberFormat="1" applyFont="1" applyFill="1" applyBorder="1" applyAlignment="1">
      <alignment horizontal="center"/>
    </xf>
    <xf numFmtId="165" fontId="15" fillId="14" borderId="8" xfId="0" applyNumberFormat="1" applyFont="1" applyFill="1" applyBorder="1" applyAlignment="1">
      <alignment horizontal="center"/>
    </xf>
    <xf numFmtId="165" fontId="15" fillId="14" borderId="1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9" fillId="15" borderId="30" xfId="0" applyFont="1" applyFill="1" applyBorder="1" applyAlignment="1">
      <alignment horizontal="center" vertical="center"/>
    </xf>
    <xf numFmtId="172" fontId="39" fillId="15" borderId="30" xfId="0" applyNumberFormat="1" applyFont="1" applyFill="1" applyBorder="1" applyAlignment="1">
      <alignment horizontal="center" vertical="center"/>
    </xf>
    <xf numFmtId="164" fontId="39" fillId="15" borderId="30" xfId="0" applyFont="1" applyFill="1" applyBorder="1" applyAlignment="1">
      <alignment horizontal="center" vertical="center" textRotation="90"/>
    </xf>
    <xf numFmtId="169" fontId="39" fillId="15" borderId="30" xfId="0" applyNumberFormat="1" applyFont="1" applyFill="1" applyBorder="1" applyAlignment="1">
      <alignment horizontal="center" vertical="center" textRotation="90"/>
    </xf>
    <xf numFmtId="170" fontId="39" fillId="15" borderId="30" xfId="0" applyNumberFormat="1" applyFont="1" applyFill="1" applyBorder="1" applyAlignment="1">
      <alignment horizontal="center" vertical="center" textRotation="90"/>
    </xf>
    <xf numFmtId="171" fontId="39" fillId="15" borderId="30" xfId="0" applyNumberFormat="1" applyFont="1" applyFill="1" applyBorder="1" applyAlignment="1">
      <alignment horizontal="center" vertical="center" textRotation="90"/>
    </xf>
    <xf numFmtId="164" fontId="38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textRotation="90"/>
    </xf>
    <xf numFmtId="173" fontId="39" fillId="15" borderId="30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67" fontId="39" fillId="15" borderId="30" xfId="0" applyNumberFormat="1" applyFont="1" applyFill="1" applyBorder="1" applyAlignment="1">
      <alignment horizontal="center" vertical="center" textRotation="90"/>
    </xf>
    <xf numFmtId="173" fontId="39" fillId="15" borderId="30" xfId="0" applyNumberFormat="1" applyFont="1" applyFill="1" applyBorder="1" applyAlignment="1">
      <alignment horizontal="center" vertical="center" textRotation="90"/>
    </xf>
    <xf numFmtId="173" fontId="40" fillId="15" borderId="30" xfId="0" applyNumberFormat="1" applyFont="1" applyFill="1" applyBorder="1" applyAlignment="1">
      <alignment horizontal="center" vertical="center" textRotation="90"/>
    </xf>
    <xf numFmtId="173" fontId="0" fillId="0" borderId="0" xfId="0" applyNumberFormat="1" applyAlignment="1">
      <alignment/>
    </xf>
    <xf numFmtId="173" fontId="41" fillId="15" borderId="30" xfId="0" applyNumberFormat="1" applyFont="1" applyFill="1" applyBorder="1" applyAlignment="1">
      <alignment horizontal="center" vertical="center" textRotation="90"/>
    </xf>
    <xf numFmtId="164" fontId="39" fillId="15" borderId="30" xfId="0" applyFont="1" applyFill="1" applyBorder="1" applyAlignment="1">
      <alignment horizontal="center" vertical="center" textRotation="90" wrapText="1"/>
    </xf>
    <xf numFmtId="164" fontId="42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67" fontId="0" fillId="0" borderId="31" xfId="0" applyNumberFormat="1" applyFont="1" applyBorder="1" applyAlignment="1">
      <alignment/>
    </xf>
    <xf numFmtId="172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70" fontId="0" fillId="0" borderId="31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174" fontId="43" fillId="0" borderId="32" xfId="0" applyNumberFormat="1" applyFont="1" applyBorder="1" applyAlignment="1">
      <alignment horizontal="center"/>
    </xf>
    <xf numFmtId="174" fontId="44" fillId="0" borderId="32" xfId="0" applyNumberFormat="1" applyFont="1" applyBorder="1" applyAlignment="1">
      <alignment horizontal="center"/>
    </xf>
    <xf numFmtId="172" fontId="43" fillId="0" borderId="32" xfId="0" applyNumberFormat="1" applyFont="1" applyBorder="1" applyAlignment="1">
      <alignment horizontal="center"/>
    </xf>
    <xf numFmtId="164" fontId="43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72" fontId="45" fillId="0" borderId="32" xfId="0" applyNumberFormat="1" applyFont="1" applyBorder="1" applyAlignment="1">
      <alignment horizontal="center"/>
    </xf>
    <xf numFmtId="164" fontId="0" fillId="16" borderId="0" xfId="0" applyFill="1" applyAlignment="1">
      <alignment/>
    </xf>
    <xf numFmtId="164" fontId="0" fillId="0" borderId="32" xfId="0" applyFont="1" applyBorder="1" applyAlignment="1">
      <alignment horizontal="center" wrapText="1"/>
    </xf>
    <xf numFmtId="164" fontId="0" fillId="17" borderId="32" xfId="0" applyFont="1" applyFill="1" applyBorder="1" applyAlignment="1">
      <alignment horizontal="center" wrapText="1"/>
    </xf>
    <xf numFmtId="164" fontId="0" fillId="18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64" fontId="42" fillId="19" borderId="31" xfId="0" applyFont="1" applyFill="1" applyBorder="1" applyAlignment="1">
      <alignment/>
    </xf>
    <xf numFmtId="164" fontId="0" fillId="19" borderId="31" xfId="0" applyFont="1" applyFill="1" applyBorder="1" applyAlignment="1">
      <alignment horizontal="center" wrapText="1"/>
    </xf>
    <xf numFmtId="164" fontId="0" fillId="19" borderId="31" xfId="0" applyFont="1" applyFill="1" applyBorder="1" applyAlignment="1">
      <alignment/>
    </xf>
    <xf numFmtId="167" fontId="0" fillId="19" borderId="31" xfId="0" applyNumberFormat="1" applyFont="1" applyFill="1" applyBorder="1" applyAlignment="1">
      <alignment/>
    </xf>
    <xf numFmtId="164" fontId="0" fillId="19" borderId="31" xfId="0" applyNumberFormat="1" applyFont="1" applyFill="1" applyBorder="1" applyAlignment="1">
      <alignment/>
    </xf>
    <xf numFmtId="172" fontId="0" fillId="19" borderId="31" xfId="0" applyNumberFormat="1" applyFill="1" applyBorder="1" applyAlignment="1">
      <alignment horizontal="center"/>
    </xf>
    <xf numFmtId="169" fontId="0" fillId="19" borderId="31" xfId="0" applyNumberFormat="1" applyFill="1" applyBorder="1" applyAlignment="1">
      <alignment horizontal="center"/>
    </xf>
    <xf numFmtId="170" fontId="0" fillId="19" borderId="31" xfId="0" applyNumberFormat="1" applyFill="1" applyBorder="1" applyAlignment="1">
      <alignment horizontal="center"/>
    </xf>
    <xf numFmtId="169" fontId="0" fillId="20" borderId="31" xfId="0" applyNumberFormat="1" applyFill="1" applyBorder="1" applyAlignment="1">
      <alignment horizontal="center"/>
    </xf>
    <xf numFmtId="171" fontId="0" fillId="20" borderId="31" xfId="0" applyNumberFormat="1" applyFill="1" applyBorder="1" applyAlignment="1">
      <alignment horizontal="center"/>
    </xf>
    <xf numFmtId="174" fontId="43" fillId="19" borderId="32" xfId="0" applyNumberFormat="1" applyFont="1" applyFill="1" applyBorder="1" applyAlignment="1">
      <alignment horizontal="center"/>
    </xf>
    <xf numFmtId="174" fontId="44" fillId="19" borderId="32" xfId="0" applyNumberFormat="1" applyFont="1" applyFill="1" applyBorder="1" applyAlignment="1">
      <alignment horizontal="center"/>
    </xf>
    <xf numFmtId="172" fontId="43" fillId="19" borderId="32" xfId="0" applyNumberFormat="1" applyFont="1" applyFill="1" applyBorder="1" applyAlignment="1">
      <alignment horizontal="center"/>
    </xf>
    <xf numFmtId="164" fontId="43" fillId="19" borderId="32" xfId="0" applyNumberFormat="1" applyFont="1" applyFill="1" applyBorder="1" applyAlignment="1">
      <alignment horizontal="center"/>
    </xf>
    <xf numFmtId="164" fontId="0" fillId="19" borderId="32" xfId="0" applyFill="1" applyBorder="1" applyAlignment="1">
      <alignment horizontal="center"/>
    </xf>
    <xf numFmtId="164" fontId="0" fillId="19" borderId="32" xfId="0" applyFill="1" applyBorder="1" applyAlignment="1">
      <alignment/>
    </xf>
    <xf numFmtId="172" fontId="45" fillId="19" borderId="32" xfId="0" applyNumberFormat="1" applyFont="1" applyFill="1" applyBorder="1" applyAlignment="1">
      <alignment horizontal="center"/>
    </xf>
    <xf numFmtId="164" fontId="0" fillId="0" borderId="31" xfId="0" applyNumberFormat="1" applyFont="1" applyBorder="1" applyAlignment="1">
      <alignment/>
    </xf>
    <xf numFmtId="164" fontId="46" fillId="0" borderId="31" xfId="0" applyFont="1" applyBorder="1" applyAlignment="1">
      <alignment/>
    </xf>
    <xf numFmtId="164" fontId="46" fillId="19" borderId="31" xfId="0" applyFont="1" applyFill="1" applyBorder="1" applyAlignment="1">
      <alignment/>
    </xf>
    <xf numFmtId="164" fontId="47" fillId="19" borderId="31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64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9" fillId="0" borderId="0" xfId="0" applyFont="1" applyAlignment="1">
      <alignment/>
    </xf>
    <xf numFmtId="173" fontId="39" fillId="15" borderId="30" xfId="0" applyNumberFormat="1" applyFont="1" applyFill="1" applyBorder="1" applyAlignment="1">
      <alignment horizontal="center" vertical="center" textRotation="90" wrapText="1"/>
    </xf>
    <xf numFmtId="164" fontId="47" fillId="0" borderId="31" xfId="0" applyFont="1" applyBorder="1" applyAlignment="1">
      <alignment horizontal="center" wrapText="1"/>
    </xf>
    <xf numFmtId="164" fontId="47" fillId="19" borderId="31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39" fillId="15" borderId="30" xfId="0" applyNumberFormat="1" applyFont="1" applyFill="1" applyBorder="1" applyAlignment="1">
      <alignment horizontal="center" vertical="center" textRotation="90"/>
    </xf>
    <xf numFmtId="172" fontId="50" fillId="0" borderId="32" xfId="0" applyNumberFormat="1" applyFont="1" applyBorder="1" applyAlignment="1">
      <alignment horizontal="center"/>
    </xf>
    <xf numFmtId="164" fontId="0" fillId="0" borderId="32" xfId="0" applyNumberFormat="1" applyBorder="1" applyAlignment="1">
      <alignment/>
    </xf>
    <xf numFmtId="172" fontId="38" fillId="0" borderId="32" xfId="0" applyNumberFormat="1" applyFont="1" applyBorder="1" applyAlignment="1">
      <alignment horizontal="center"/>
    </xf>
    <xf numFmtId="172" fontId="0" fillId="20" borderId="31" xfId="0" applyNumberFormat="1" applyFill="1" applyBorder="1" applyAlignment="1">
      <alignment horizontal="center"/>
    </xf>
    <xf numFmtId="174" fontId="43" fillId="20" borderId="32" xfId="0" applyNumberFormat="1" applyFont="1" applyFill="1" applyBorder="1" applyAlignment="1">
      <alignment horizontal="center"/>
    </xf>
    <xf numFmtId="174" fontId="44" fillId="20" borderId="32" xfId="0" applyNumberFormat="1" applyFont="1" applyFill="1" applyBorder="1" applyAlignment="1">
      <alignment horizontal="center"/>
    </xf>
    <xf numFmtId="172" fontId="50" fillId="20" borderId="32" xfId="0" applyNumberFormat="1" applyFont="1" applyFill="1" applyBorder="1" applyAlignment="1">
      <alignment horizontal="center"/>
    </xf>
    <xf numFmtId="172" fontId="43" fillId="20" borderId="32" xfId="0" applyNumberFormat="1" applyFont="1" applyFill="1" applyBorder="1" applyAlignment="1">
      <alignment horizontal="center"/>
    </xf>
    <xf numFmtId="164" fontId="43" fillId="20" borderId="32" xfId="0" applyNumberFormat="1" applyFont="1" applyFill="1" applyBorder="1" applyAlignment="1">
      <alignment horizontal="center"/>
    </xf>
    <xf numFmtId="164" fontId="0" fillId="20" borderId="32" xfId="0" applyFill="1" applyBorder="1" applyAlignment="1">
      <alignment horizontal="center"/>
    </xf>
    <xf numFmtId="164" fontId="0" fillId="20" borderId="32" xfId="0" applyNumberFormat="1" applyFill="1" applyBorder="1" applyAlignment="1">
      <alignment/>
    </xf>
    <xf numFmtId="172" fontId="38" fillId="20" borderId="32" xfId="0" applyNumberFormat="1" applyFont="1" applyFill="1" applyBorder="1" applyAlignment="1">
      <alignment horizontal="center"/>
    </xf>
    <xf numFmtId="177" fontId="0" fillId="0" borderId="32" xfId="0" applyNumberFormat="1" applyFont="1" applyBorder="1" applyAlignment="1">
      <alignment horizont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8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CC"/>
      <rgbColor rgb="0000FFFF"/>
      <rgbColor rgb="00990000"/>
      <rgbColor rgb="00006633"/>
      <rgbColor rgb="00000080"/>
      <rgbColor rgb="00808000"/>
      <rgbColor rgb="00800080"/>
      <rgbColor rgb="00008080"/>
      <rgbColor rgb="00C0C0C0"/>
      <rgbColor rgb="00808080"/>
      <rgbColor rgb="00B2B2B2"/>
      <rgbColor rgb="00FF3333"/>
      <rgbColor rgb="00FFFF66"/>
      <rgbColor rgb="00CCFFFF"/>
      <rgbColor rgb="004B1F6F"/>
      <rgbColor rgb="00FF8080"/>
      <rgbColor rgb="000066CC"/>
      <rgbColor rgb="00CCCCFF"/>
      <rgbColor rgb="00000080"/>
      <rgbColor rgb="00FF0066"/>
      <rgbColor rgb="00CCFF00"/>
      <rgbColor rgb="0000FFFF"/>
      <rgbColor rgb="00800080"/>
      <rgbColor rgb="00661900"/>
      <rgbColor rgb="00008080"/>
      <rgbColor rgb="003333FF"/>
      <rgbColor rgb="0000CCFF"/>
      <rgbColor rgb="00CCFFFF"/>
      <rgbColor rgb="0099FF66"/>
      <rgbColor rgb="00FFFF99"/>
      <rgbColor rgb="0066FFFF"/>
      <rgbColor rgb="00FF66FF"/>
      <rgbColor rgb="00CC99CC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14004"/>
      <rgbColor rgb="00663300"/>
      <rgbColor rgb="00CC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zoomScale="65" zoomScaleNormal="65" workbookViewId="0" topLeftCell="A1">
      <pane ySplit="810" topLeftCell="A7" activePane="bottomLeft" state="split"/>
      <selection pane="topLeft" activeCell="A1" sqref="A1"/>
      <selection pane="bottomLeft" activeCell="E15" sqref="E15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1" ht="12.75"/>
    <row r="2" spans="2:15" ht="1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43170</v>
      </c>
      <c r="C5" s="16">
        <v>43171</v>
      </c>
      <c r="D5" s="17">
        <v>43172</v>
      </c>
      <c r="E5" s="17">
        <v>43173</v>
      </c>
      <c r="F5" s="17">
        <v>43174</v>
      </c>
      <c r="G5" s="17">
        <v>43175</v>
      </c>
      <c r="H5" s="18">
        <v>43176</v>
      </c>
      <c r="I5" s="3">
        <v>4</v>
      </c>
      <c r="J5" s="12" t="s">
        <v>11</v>
      </c>
      <c r="K5" s="19">
        <f ca="1">TODAY()</f>
        <v>43296</v>
      </c>
      <c r="L5" s="20">
        <f ca="1">HOUR(NOW())</f>
        <v>15</v>
      </c>
      <c r="M5" s="20">
        <f ca="1">MINUTE(NOW())</f>
        <v>8</v>
      </c>
      <c r="N5" s="20">
        <f ca="1">SECOND(NOW())</f>
        <v>37</v>
      </c>
      <c r="O5" s="12" t="s">
        <v>8</v>
      </c>
    </row>
    <row r="6" spans="1:19" ht="12.75">
      <c r="A6" s="1">
        <v>2</v>
      </c>
      <c r="B6" s="21">
        <v>43177</v>
      </c>
      <c r="C6" s="22">
        <v>43178</v>
      </c>
      <c r="D6" s="22">
        <v>43179</v>
      </c>
      <c r="E6" s="22">
        <v>43180</v>
      </c>
      <c r="F6" s="22">
        <v>43181</v>
      </c>
      <c r="G6" s="22">
        <v>43182</v>
      </c>
      <c r="H6" s="23">
        <v>43183</v>
      </c>
      <c r="I6" s="3">
        <v>4</v>
      </c>
      <c r="K6" s="24" t="s">
        <v>12</v>
      </c>
      <c r="L6" s="25" t="s">
        <v>13</v>
      </c>
      <c r="M6" s="25"/>
      <c r="N6" s="25" t="s">
        <v>14</v>
      </c>
      <c r="O6" s="25"/>
      <c r="P6" s="25" t="s">
        <v>15</v>
      </c>
      <c r="Q6" s="25"/>
      <c r="R6" s="26" t="s">
        <v>16</v>
      </c>
      <c r="S6" s="26"/>
    </row>
    <row r="7" spans="1:19" ht="12.75">
      <c r="A7" s="1">
        <v>3</v>
      </c>
      <c r="B7" s="21">
        <v>43184</v>
      </c>
      <c r="C7" s="22">
        <v>43185</v>
      </c>
      <c r="D7" s="22">
        <v>43186</v>
      </c>
      <c r="E7" s="22">
        <v>43187</v>
      </c>
      <c r="F7" s="27">
        <v>43188</v>
      </c>
      <c r="G7" s="27">
        <v>43189</v>
      </c>
      <c r="H7" s="28">
        <v>43190</v>
      </c>
      <c r="I7" s="3">
        <v>4</v>
      </c>
      <c r="K7" s="29" t="s">
        <v>17</v>
      </c>
      <c r="L7" s="30" t="s">
        <v>18</v>
      </c>
      <c r="M7" s="30"/>
      <c r="N7" s="30" t="s">
        <v>19</v>
      </c>
      <c r="O7" s="30"/>
      <c r="P7" s="31" t="s">
        <v>20</v>
      </c>
      <c r="Q7" s="31"/>
      <c r="R7" s="32" t="s">
        <v>21</v>
      </c>
      <c r="S7" s="32"/>
    </row>
    <row r="8" spans="1:19" ht="12.75">
      <c r="A8" s="1">
        <v>4</v>
      </c>
      <c r="B8" s="21">
        <v>43191</v>
      </c>
      <c r="C8" s="22">
        <v>43192</v>
      </c>
      <c r="D8" s="22">
        <v>43193</v>
      </c>
      <c r="E8" s="22">
        <v>43194</v>
      </c>
      <c r="F8" s="22">
        <v>43195</v>
      </c>
      <c r="G8" s="22">
        <v>43196</v>
      </c>
      <c r="H8" s="23">
        <v>43197</v>
      </c>
      <c r="I8" s="3">
        <v>4</v>
      </c>
      <c r="K8" s="29" t="s">
        <v>16</v>
      </c>
      <c r="L8" s="30" t="s">
        <v>22</v>
      </c>
      <c r="M8" s="30" t="s">
        <v>23</v>
      </c>
      <c r="N8" s="30" t="s">
        <v>24</v>
      </c>
      <c r="O8" s="30"/>
      <c r="P8" s="31" t="s">
        <v>25</v>
      </c>
      <c r="Q8" s="31" t="s">
        <v>23</v>
      </c>
      <c r="R8" s="33" t="s">
        <v>26</v>
      </c>
      <c r="S8" s="33"/>
    </row>
    <row r="9" spans="1:19" ht="12.75">
      <c r="A9" s="1">
        <v>5</v>
      </c>
      <c r="B9" s="21">
        <v>43198</v>
      </c>
      <c r="C9" s="22">
        <v>43199</v>
      </c>
      <c r="D9" s="22">
        <v>43200</v>
      </c>
      <c r="E9" s="22">
        <v>43201</v>
      </c>
      <c r="F9" s="22">
        <v>43202</v>
      </c>
      <c r="G9" s="22">
        <v>43203</v>
      </c>
      <c r="H9" s="23">
        <v>43204</v>
      </c>
      <c r="I9" s="3">
        <v>4</v>
      </c>
      <c r="K9" s="34" t="s">
        <v>27</v>
      </c>
      <c r="L9" s="35" t="s">
        <v>28</v>
      </c>
      <c r="M9" s="35"/>
      <c r="N9" s="35" t="s">
        <v>24</v>
      </c>
      <c r="O9" s="35"/>
      <c r="P9" s="35" t="s">
        <v>29</v>
      </c>
      <c r="Q9" s="35"/>
      <c r="R9" s="36" t="s">
        <v>30</v>
      </c>
      <c r="S9" s="36"/>
    </row>
    <row r="10" spans="1:20" ht="15">
      <c r="A10" s="1">
        <v>6</v>
      </c>
      <c r="B10" s="21">
        <v>43205</v>
      </c>
      <c r="C10" s="22">
        <v>43206</v>
      </c>
      <c r="D10" s="22">
        <v>43207</v>
      </c>
      <c r="E10" s="22">
        <v>43208</v>
      </c>
      <c r="F10" s="22">
        <v>43209</v>
      </c>
      <c r="G10" s="22">
        <v>43210</v>
      </c>
      <c r="H10" s="28">
        <v>43211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5">
      <c r="A11" s="1">
        <v>7</v>
      </c>
      <c r="B11" s="21">
        <v>43212</v>
      </c>
      <c r="C11" s="22">
        <v>43213</v>
      </c>
      <c r="D11" s="22">
        <v>43214</v>
      </c>
      <c r="E11" s="37">
        <v>43215</v>
      </c>
      <c r="F11" s="22">
        <v>43216</v>
      </c>
      <c r="G11" s="22">
        <v>43217</v>
      </c>
      <c r="H11" s="38">
        <v>43218</v>
      </c>
      <c r="I11" s="3">
        <v>6</v>
      </c>
      <c r="J11"/>
      <c r="K11" s="39"/>
      <c r="L11" s="25" t="s">
        <v>31</v>
      </c>
      <c r="M11" s="25" t="s">
        <v>31</v>
      </c>
      <c r="N11" s="25" t="s">
        <v>32</v>
      </c>
      <c r="O11" s="25"/>
      <c r="P11" s="25" t="s">
        <v>33</v>
      </c>
      <c r="Q11" s="25"/>
      <c r="R11" s="40"/>
      <c r="S11" s="41"/>
      <c r="T11"/>
    </row>
    <row r="12" spans="1:20" ht="12.75">
      <c r="A12" s="1">
        <v>8</v>
      </c>
      <c r="B12" s="21">
        <v>43219</v>
      </c>
      <c r="C12" s="42">
        <v>43220</v>
      </c>
      <c r="D12" s="27">
        <v>43221</v>
      </c>
      <c r="E12" s="22">
        <v>43222</v>
      </c>
      <c r="F12" s="22">
        <v>43223</v>
      </c>
      <c r="G12" s="22">
        <v>43224</v>
      </c>
      <c r="H12" s="23">
        <v>43225</v>
      </c>
      <c r="I12" s="3">
        <v>2</v>
      </c>
      <c r="J12"/>
      <c r="K12" s="43"/>
      <c r="L12" s="44" t="s">
        <v>34</v>
      </c>
      <c r="M12" s="44" t="s">
        <v>16</v>
      </c>
      <c r="N12" s="44" t="s">
        <v>34</v>
      </c>
      <c r="O12" s="44" t="s">
        <v>16</v>
      </c>
      <c r="P12" s="44" t="s">
        <v>34</v>
      </c>
      <c r="Q12" s="44" t="s">
        <v>16</v>
      </c>
      <c r="R12" s="45"/>
      <c r="S12" s="46"/>
      <c r="T12"/>
    </row>
    <row r="13" spans="1:20" ht="15">
      <c r="A13" s="1">
        <v>9</v>
      </c>
      <c r="B13" s="21">
        <v>43226</v>
      </c>
      <c r="C13" s="22">
        <v>43227</v>
      </c>
      <c r="D13" s="22">
        <v>43228</v>
      </c>
      <c r="E13" s="22">
        <v>43229</v>
      </c>
      <c r="F13" s="22">
        <v>43230</v>
      </c>
      <c r="G13" s="22">
        <v>43231</v>
      </c>
      <c r="H13" s="23">
        <v>43232</v>
      </c>
      <c r="I13" s="3">
        <v>4</v>
      </c>
      <c r="J13"/>
      <c r="K13" s="47">
        <v>0.5625</v>
      </c>
      <c r="L13" s="45"/>
      <c r="M13" s="45"/>
      <c r="N13" s="45">
        <v>124</v>
      </c>
      <c r="O13" s="45">
        <v>10</v>
      </c>
      <c r="P13" s="45">
        <v>124</v>
      </c>
      <c r="Q13" s="48">
        <v>10</v>
      </c>
      <c r="R13" s="45"/>
      <c r="S13" s="46"/>
      <c r="T13"/>
    </row>
    <row r="14" spans="1:20" ht="15">
      <c r="A14" s="1">
        <v>10</v>
      </c>
      <c r="B14" s="21">
        <v>43233</v>
      </c>
      <c r="C14" s="22">
        <v>43234</v>
      </c>
      <c r="D14" s="22">
        <v>43235</v>
      </c>
      <c r="E14" s="22">
        <v>43236</v>
      </c>
      <c r="F14" s="22">
        <v>43237</v>
      </c>
      <c r="G14" s="22">
        <v>43238</v>
      </c>
      <c r="H14" s="23">
        <v>43239</v>
      </c>
      <c r="I14" s="3">
        <v>4</v>
      </c>
      <c r="J14"/>
      <c r="K14" s="47">
        <v>0.6388888888888888</v>
      </c>
      <c r="L14" s="45">
        <v>146</v>
      </c>
      <c r="M14" s="48">
        <v>18</v>
      </c>
      <c r="N14" s="45">
        <v>146</v>
      </c>
      <c r="O14" s="48">
        <v>8</v>
      </c>
      <c r="P14" s="45"/>
      <c r="Q14" s="45"/>
      <c r="R14" s="45"/>
      <c r="S14" s="46"/>
      <c r="T14"/>
    </row>
    <row r="15" spans="1:20" ht="15">
      <c r="A15" s="1">
        <v>11</v>
      </c>
      <c r="B15" s="21">
        <v>43240</v>
      </c>
      <c r="C15" s="22">
        <v>43241</v>
      </c>
      <c r="D15" s="22">
        <v>43242</v>
      </c>
      <c r="E15" s="22">
        <v>43243</v>
      </c>
      <c r="F15" s="22">
        <v>43244</v>
      </c>
      <c r="G15" s="49">
        <v>43245</v>
      </c>
      <c r="H15" s="50">
        <v>43246</v>
      </c>
      <c r="I15" s="3">
        <v>4</v>
      </c>
      <c r="J15"/>
      <c r="K15" s="47">
        <v>0.7916666666666666</v>
      </c>
      <c r="L15" s="45"/>
      <c r="M15" s="45"/>
      <c r="N15" s="45">
        <v>703</v>
      </c>
      <c r="O15" s="45">
        <v>21</v>
      </c>
      <c r="P15" s="45"/>
      <c r="Q15" s="45"/>
      <c r="R15" s="45"/>
      <c r="S15" s="46"/>
      <c r="T15"/>
    </row>
    <row r="16" spans="1:20" ht="14.25" customHeight="1">
      <c r="A16" s="1">
        <v>12</v>
      </c>
      <c r="B16" s="21">
        <v>43247</v>
      </c>
      <c r="C16" s="49">
        <v>43248</v>
      </c>
      <c r="D16" s="22">
        <v>43249</v>
      </c>
      <c r="E16" s="49">
        <v>43250</v>
      </c>
      <c r="F16" s="27">
        <v>43251</v>
      </c>
      <c r="G16" s="27">
        <v>43252</v>
      </c>
      <c r="H16" s="28">
        <v>43253</v>
      </c>
      <c r="I16" s="3">
        <v>4</v>
      </c>
      <c r="J16"/>
      <c r="K16" s="51">
        <v>0.875</v>
      </c>
      <c r="L16" s="52"/>
      <c r="M16" s="52"/>
      <c r="N16" s="52"/>
      <c r="O16" s="52"/>
      <c r="P16" s="52">
        <v>703</v>
      </c>
      <c r="Q16" s="52">
        <v>21</v>
      </c>
      <c r="R16" s="52"/>
      <c r="S16" s="53"/>
      <c r="T16"/>
    </row>
    <row r="17" spans="1:20" ht="15">
      <c r="A17" s="1">
        <v>13</v>
      </c>
      <c r="B17" s="21">
        <v>43254</v>
      </c>
      <c r="C17" s="22">
        <v>43255</v>
      </c>
      <c r="D17" s="22">
        <v>43256</v>
      </c>
      <c r="E17" s="22">
        <v>43257</v>
      </c>
      <c r="F17" s="22">
        <v>43258</v>
      </c>
      <c r="G17" s="54">
        <v>43259</v>
      </c>
      <c r="H17" s="23">
        <v>43260</v>
      </c>
      <c r="I17" s="3">
        <v>4</v>
      </c>
      <c r="J17"/>
      <c r="K17"/>
      <c r="L17"/>
      <c r="M17"/>
      <c r="N17"/>
      <c r="O17"/>
      <c r="P17"/>
      <c r="Q17"/>
      <c r="R17"/>
      <c r="S17"/>
      <c r="T17"/>
    </row>
    <row r="18" spans="1:20" ht="13.5" customHeight="1">
      <c r="A18" s="1">
        <v>14</v>
      </c>
      <c r="B18" s="21">
        <v>43261</v>
      </c>
      <c r="C18" s="22">
        <v>43262</v>
      </c>
      <c r="D18" s="22">
        <v>43263</v>
      </c>
      <c r="E18" s="22">
        <v>43264</v>
      </c>
      <c r="F18" s="22">
        <v>43265</v>
      </c>
      <c r="G18" s="22">
        <v>43266</v>
      </c>
      <c r="H18" s="23">
        <v>43267</v>
      </c>
      <c r="I18" s="3">
        <v>4</v>
      </c>
      <c r="J18" s="55" t="s">
        <v>35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12.75" customHeight="1">
      <c r="A19" s="1">
        <v>15</v>
      </c>
      <c r="B19" s="21">
        <v>43268</v>
      </c>
      <c r="C19" s="22">
        <v>43269</v>
      </c>
      <c r="D19" s="22">
        <v>43270</v>
      </c>
      <c r="E19" s="37">
        <v>43271</v>
      </c>
      <c r="F19" s="22">
        <v>43272</v>
      </c>
      <c r="G19" s="22">
        <v>43273</v>
      </c>
      <c r="H19" s="38">
        <v>43274</v>
      </c>
      <c r="I19" s="3">
        <v>4</v>
      </c>
      <c r="J19" s="56" t="s">
        <v>36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2.75" customHeight="1">
      <c r="A20" s="1">
        <v>16</v>
      </c>
      <c r="B20" s="21">
        <v>43275</v>
      </c>
      <c r="C20" s="22">
        <v>43276</v>
      </c>
      <c r="D20" s="22">
        <v>43277</v>
      </c>
      <c r="E20" s="22">
        <v>43278</v>
      </c>
      <c r="F20" s="22">
        <v>43279</v>
      </c>
      <c r="G20" s="22">
        <v>43280</v>
      </c>
      <c r="H20" s="23">
        <v>43281</v>
      </c>
      <c r="I20" s="3">
        <v>4</v>
      </c>
      <c r="J20" s="57" t="s">
        <v>37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2.75" customHeight="1">
      <c r="A21" s="1">
        <v>17</v>
      </c>
      <c r="B21" s="21">
        <v>43282</v>
      </c>
      <c r="C21" s="22">
        <v>43283</v>
      </c>
      <c r="D21" s="22">
        <v>43284</v>
      </c>
      <c r="E21" s="22">
        <v>43285</v>
      </c>
      <c r="F21" s="22">
        <v>43286</v>
      </c>
      <c r="G21" s="22">
        <v>43287</v>
      </c>
      <c r="H21" s="23">
        <v>43288</v>
      </c>
      <c r="I21" s="3">
        <v>4</v>
      </c>
      <c r="J21" s="58" t="s">
        <v>38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2.75" customHeight="1">
      <c r="A22" s="1">
        <v>18</v>
      </c>
      <c r="B22" s="21">
        <v>43289</v>
      </c>
      <c r="C22" s="22">
        <v>43290</v>
      </c>
      <c r="D22" s="22">
        <v>43291</v>
      </c>
      <c r="E22" s="37">
        <v>43292</v>
      </c>
      <c r="F22" s="22">
        <v>43293</v>
      </c>
      <c r="G22" s="22">
        <v>43294</v>
      </c>
      <c r="H22" s="59">
        <v>43295</v>
      </c>
      <c r="I22" s="3">
        <v>4</v>
      </c>
      <c r="J22" s="60" t="s">
        <v>39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8" ht="12.75" customHeight="1">
      <c r="A23" s="1" t="s">
        <v>40</v>
      </c>
      <c r="B23" s="21">
        <v>43296</v>
      </c>
      <c r="C23" s="22">
        <v>43297</v>
      </c>
      <c r="D23" s="22">
        <v>43298</v>
      </c>
      <c r="E23" s="22">
        <v>43299</v>
      </c>
      <c r="F23" s="22">
        <v>43300</v>
      </c>
      <c r="G23" s="22">
        <v>43301</v>
      </c>
      <c r="H23" s="38">
        <v>43302</v>
      </c>
    </row>
    <row r="24" spans="2:20" ht="12.75" customHeight="1">
      <c r="B24" s="21">
        <v>43303</v>
      </c>
      <c r="C24" s="22">
        <v>43304</v>
      </c>
      <c r="D24" s="22">
        <v>43305</v>
      </c>
      <c r="E24" s="22">
        <v>43306</v>
      </c>
      <c r="F24" s="22">
        <v>43307</v>
      </c>
      <c r="G24" s="22">
        <v>43308</v>
      </c>
      <c r="H24" s="23">
        <v>43309</v>
      </c>
      <c r="J24" s="61" t="s">
        <v>41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3" ht="13.5" customHeight="1">
      <c r="B25" s="21">
        <v>43310</v>
      </c>
      <c r="C25" s="22">
        <v>43311</v>
      </c>
      <c r="D25" s="22">
        <v>43312</v>
      </c>
      <c r="E25" s="22">
        <v>43313</v>
      </c>
      <c r="F25" s="22">
        <v>43314</v>
      </c>
      <c r="G25" s="22">
        <v>43315</v>
      </c>
      <c r="H25" s="23">
        <v>43316</v>
      </c>
      <c r="J25" s="62" t="s">
        <v>42</v>
      </c>
      <c r="K25" s="63"/>
      <c r="L25" s="64"/>
      <c r="M25" s="63"/>
      <c r="N25" s="63"/>
      <c r="O25" s="63"/>
      <c r="P25" s="63"/>
      <c r="Q25" s="63"/>
      <c r="R25" s="63"/>
      <c r="S25" s="63"/>
      <c r="T25" s="65"/>
      <c r="V25" s="2" t="s">
        <v>43</v>
      </c>
      <c r="W25" s="2" t="s">
        <v>44</v>
      </c>
    </row>
    <row r="26" spans="2:22" ht="13.5" customHeight="1">
      <c r="B26" s="21">
        <v>43317</v>
      </c>
      <c r="C26" s="22">
        <v>43318</v>
      </c>
      <c r="D26" s="22">
        <v>43319</v>
      </c>
      <c r="E26" s="22">
        <v>43320</v>
      </c>
      <c r="F26" s="22">
        <v>43321</v>
      </c>
      <c r="G26" s="22">
        <v>43322</v>
      </c>
      <c r="H26" s="23">
        <v>43323</v>
      </c>
      <c r="J26" s="66" t="s">
        <v>45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V26" s="2" t="s">
        <v>46</v>
      </c>
    </row>
    <row r="27" spans="2:20" ht="12.75">
      <c r="B27" s="21">
        <v>43324</v>
      </c>
      <c r="C27" s="67">
        <v>43325</v>
      </c>
      <c r="D27" s="22">
        <v>43326</v>
      </c>
      <c r="E27" s="22">
        <v>43327</v>
      </c>
      <c r="F27" s="22">
        <v>43328</v>
      </c>
      <c r="G27" s="22">
        <v>43329</v>
      </c>
      <c r="H27" s="23">
        <v>43330</v>
      </c>
      <c r="I27" s="3">
        <f>SUM(I5:I23)</f>
        <v>72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2:20" ht="12.75" customHeight="1">
      <c r="B28" s="21">
        <v>43331</v>
      </c>
      <c r="C28" s="22">
        <v>43332</v>
      </c>
      <c r="D28" s="22">
        <v>43333</v>
      </c>
      <c r="E28" s="22">
        <v>43334</v>
      </c>
      <c r="F28" s="22">
        <v>43335</v>
      </c>
      <c r="G28" s="22">
        <v>43336</v>
      </c>
      <c r="H28" s="23">
        <v>43337</v>
      </c>
      <c r="J28" s="68" t="s">
        <v>47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2" ht="12.75">
      <c r="B29" s="21">
        <v>43338</v>
      </c>
      <c r="C29" s="22">
        <v>43339</v>
      </c>
      <c r="D29" s="22">
        <v>43340</v>
      </c>
      <c r="E29" s="22">
        <v>43341</v>
      </c>
      <c r="F29" s="22">
        <v>43342</v>
      </c>
      <c r="G29" s="22">
        <v>43343</v>
      </c>
      <c r="H29" s="23">
        <v>43344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V29" s="2" t="s">
        <v>48</v>
      </c>
    </row>
    <row r="30" spans="2:22" ht="12.75" customHeight="1">
      <c r="B30" s="21">
        <v>43345</v>
      </c>
      <c r="C30" s="22">
        <v>43346</v>
      </c>
      <c r="D30" s="22">
        <v>43347</v>
      </c>
      <c r="E30" s="22">
        <v>43348</v>
      </c>
      <c r="F30" s="22">
        <v>43349</v>
      </c>
      <c r="G30" s="22">
        <v>43350</v>
      </c>
      <c r="H30" s="23">
        <v>43351</v>
      </c>
      <c r="J30" s="69" t="s">
        <v>49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V30" s="2" t="s">
        <v>50</v>
      </c>
    </row>
    <row r="31" spans="2:22" ht="12.75">
      <c r="B31" s="21">
        <v>43352</v>
      </c>
      <c r="C31" s="22">
        <v>43353</v>
      </c>
      <c r="D31" s="22">
        <v>43354</v>
      </c>
      <c r="E31" s="22">
        <v>43355</v>
      </c>
      <c r="F31" s="22">
        <v>43356</v>
      </c>
      <c r="G31" s="22">
        <v>43357</v>
      </c>
      <c r="H31" s="23">
        <v>43358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V31" s="2" t="s">
        <v>51</v>
      </c>
    </row>
    <row r="32" spans="2:12" ht="12.75">
      <c r="B32" s="21">
        <v>43359</v>
      </c>
      <c r="C32" s="22">
        <v>43360</v>
      </c>
      <c r="D32" s="22">
        <v>43361</v>
      </c>
      <c r="E32" s="22">
        <v>43362</v>
      </c>
      <c r="F32" s="22">
        <v>43363</v>
      </c>
      <c r="G32" s="22">
        <v>43364</v>
      </c>
      <c r="H32" s="23">
        <v>43365</v>
      </c>
      <c r="L32" s="70"/>
    </row>
    <row r="33" spans="2:12" ht="12.75">
      <c r="B33" s="21">
        <v>43366</v>
      </c>
      <c r="C33" s="22">
        <v>43367</v>
      </c>
      <c r="D33" s="22">
        <v>43368</v>
      </c>
      <c r="E33" s="22">
        <v>43369</v>
      </c>
      <c r="F33" s="22">
        <v>43370</v>
      </c>
      <c r="G33" s="22">
        <v>43371</v>
      </c>
      <c r="H33" s="23">
        <v>43372</v>
      </c>
      <c r="L33" s="70"/>
    </row>
    <row r="34" spans="2:12" ht="12.75">
      <c r="B34" s="21">
        <v>43373</v>
      </c>
      <c r="C34" s="22">
        <v>43374</v>
      </c>
      <c r="D34" s="22">
        <v>43375</v>
      </c>
      <c r="E34" s="22">
        <v>43376</v>
      </c>
      <c r="F34" s="22">
        <v>43377</v>
      </c>
      <c r="G34" s="22">
        <v>43378</v>
      </c>
      <c r="H34" s="23">
        <v>43379</v>
      </c>
      <c r="L34" s="70"/>
    </row>
    <row r="35" spans="2:12" ht="12.75">
      <c r="B35" s="21">
        <v>43380</v>
      </c>
      <c r="C35" s="22">
        <v>43381</v>
      </c>
      <c r="D35" s="22">
        <v>43382</v>
      </c>
      <c r="E35" s="22">
        <v>43383</v>
      </c>
      <c r="F35" s="22">
        <v>43384</v>
      </c>
      <c r="G35" s="22">
        <v>43385</v>
      </c>
      <c r="H35" s="23">
        <v>43386</v>
      </c>
      <c r="L35" s="70"/>
    </row>
    <row r="36" spans="2:12" ht="12.75">
      <c r="B36" s="21">
        <v>43387</v>
      </c>
      <c r="C36" s="22">
        <v>43388</v>
      </c>
      <c r="D36" s="22">
        <v>43389</v>
      </c>
      <c r="E36" s="22">
        <v>43390</v>
      </c>
      <c r="F36" s="22">
        <v>43391</v>
      </c>
      <c r="G36" s="22">
        <v>43392</v>
      </c>
      <c r="H36" s="23">
        <v>43393</v>
      </c>
      <c r="L36" s="70"/>
    </row>
    <row r="37" spans="2:12" ht="12.75">
      <c r="B37" s="21">
        <v>43394</v>
      </c>
      <c r="C37" s="22">
        <v>43395</v>
      </c>
      <c r="D37" s="22">
        <v>43396</v>
      </c>
      <c r="E37" s="22">
        <v>43397</v>
      </c>
      <c r="F37" s="22">
        <v>43398</v>
      </c>
      <c r="G37" s="22">
        <v>43399</v>
      </c>
      <c r="H37" s="23">
        <v>43400</v>
      </c>
      <c r="L37" s="70"/>
    </row>
    <row r="38" spans="2:12" ht="12.75">
      <c r="B38" s="21">
        <v>43401</v>
      </c>
      <c r="C38" s="22">
        <v>43402</v>
      </c>
      <c r="D38" s="22">
        <v>43403</v>
      </c>
      <c r="E38" s="22">
        <v>43404</v>
      </c>
      <c r="F38" s="22">
        <v>43405</v>
      </c>
      <c r="G38" s="22">
        <v>43406</v>
      </c>
      <c r="H38" s="23">
        <v>43407</v>
      </c>
      <c r="L38" s="70"/>
    </row>
    <row r="39" spans="2:12" ht="12.75">
      <c r="B39" s="21">
        <v>43408</v>
      </c>
      <c r="C39" s="22">
        <v>43409</v>
      </c>
      <c r="D39" s="22">
        <v>43410</v>
      </c>
      <c r="E39" s="22">
        <v>43411</v>
      </c>
      <c r="F39" s="22">
        <v>43412</v>
      </c>
      <c r="G39" s="22">
        <v>43413</v>
      </c>
      <c r="H39" s="23">
        <v>43414</v>
      </c>
      <c r="L39" s="70"/>
    </row>
    <row r="40" spans="2:12" ht="12.75">
      <c r="B40" s="21">
        <v>43415</v>
      </c>
      <c r="C40" s="22">
        <v>43416</v>
      </c>
      <c r="D40" s="22">
        <v>43417</v>
      </c>
      <c r="E40" s="22">
        <v>43418</v>
      </c>
      <c r="F40" s="22">
        <v>43419</v>
      </c>
      <c r="G40" s="22">
        <v>43420</v>
      </c>
      <c r="H40" s="23">
        <v>43421</v>
      </c>
      <c r="L40" s="70"/>
    </row>
    <row r="41" spans="2:12" ht="12.75">
      <c r="B41" s="21">
        <v>43422</v>
      </c>
      <c r="C41" s="22">
        <v>43423</v>
      </c>
      <c r="D41" s="22">
        <v>43424</v>
      </c>
      <c r="E41" s="22">
        <v>43425</v>
      </c>
      <c r="F41" s="22">
        <v>43426</v>
      </c>
      <c r="G41" s="22">
        <v>43427</v>
      </c>
      <c r="H41" s="23">
        <v>43428</v>
      </c>
      <c r="L41" s="70"/>
    </row>
    <row r="42" spans="2:12" ht="12.75">
      <c r="B42" s="21">
        <v>43429</v>
      </c>
      <c r="C42" s="22">
        <v>43430</v>
      </c>
      <c r="D42" s="22">
        <v>43431</v>
      </c>
      <c r="E42" s="22">
        <v>43432</v>
      </c>
      <c r="F42" s="22">
        <v>43433</v>
      </c>
      <c r="G42" s="22">
        <v>43434</v>
      </c>
      <c r="H42" s="23">
        <v>43435</v>
      </c>
      <c r="L42" s="70"/>
    </row>
    <row r="43" spans="2:12" ht="12.75">
      <c r="B43" s="21">
        <v>43436</v>
      </c>
      <c r="C43" s="22">
        <v>43437</v>
      </c>
      <c r="D43" s="22">
        <v>43438</v>
      </c>
      <c r="E43" s="54">
        <v>43439</v>
      </c>
      <c r="F43" s="22">
        <v>43440</v>
      </c>
      <c r="G43" s="71">
        <v>43441</v>
      </c>
      <c r="H43" s="72">
        <v>43442</v>
      </c>
      <c r="L43" s="70"/>
    </row>
    <row r="44" spans="2:12" ht="12.75">
      <c r="B44" s="73">
        <v>43443</v>
      </c>
      <c r="C44" s="74">
        <v>43444</v>
      </c>
      <c r="D44" s="22">
        <v>43445</v>
      </c>
      <c r="E44" s="22">
        <v>43446</v>
      </c>
      <c r="F44" s="22">
        <v>43447</v>
      </c>
      <c r="G44" s="22">
        <v>43448</v>
      </c>
      <c r="H44" s="23">
        <v>43449</v>
      </c>
      <c r="L44" s="70"/>
    </row>
    <row r="45" spans="2:12" ht="12.75">
      <c r="B45" s="21">
        <v>43450</v>
      </c>
      <c r="C45" s="22">
        <v>43451</v>
      </c>
      <c r="D45" s="22">
        <v>43452</v>
      </c>
      <c r="E45" s="22">
        <v>43453</v>
      </c>
      <c r="F45" s="54">
        <v>43454</v>
      </c>
      <c r="G45" s="22">
        <v>43455</v>
      </c>
      <c r="H45" s="23">
        <v>43456</v>
      </c>
      <c r="L45" s="70"/>
    </row>
    <row r="46" spans="2:12" ht="12.75">
      <c r="B46" s="21">
        <v>43457</v>
      </c>
      <c r="C46" s="22">
        <v>43458</v>
      </c>
      <c r="D46" s="22">
        <v>43459</v>
      </c>
      <c r="E46" s="22">
        <v>43460</v>
      </c>
      <c r="F46" s="22">
        <v>43461</v>
      </c>
      <c r="G46" s="22">
        <v>43462</v>
      </c>
      <c r="H46" s="23">
        <v>43463</v>
      </c>
      <c r="L46" s="70"/>
    </row>
    <row r="47" spans="2:12" ht="12.75">
      <c r="B47" s="75">
        <v>43464</v>
      </c>
      <c r="C47" s="76">
        <v>43465</v>
      </c>
      <c r="D47" s="76">
        <v>43466</v>
      </c>
      <c r="E47" s="76">
        <v>43467</v>
      </c>
      <c r="F47" s="76">
        <v>43468</v>
      </c>
      <c r="G47" s="76">
        <v>43469</v>
      </c>
      <c r="H47" s="77">
        <v>43470</v>
      </c>
      <c r="L47" s="70"/>
    </row>
    <row r="48" spans="2:12" ht="12.75">
      <c r="B48"/>
      <c r="C48"/>
      <c r="D48"/>
      <c r="E48"/>
      <c r="F48"/>
      <c r="G48"/>
      <c r="H48"/>
      <c r="L48" s="70"/>
    </row>
    <row r="49" spans="2:12" ht="12.75">
      <c r="B49"/>
      <c r="C49"/>
      <c r="D49"/>
      <c r="E49"/>
      <c r="F49"/>
      <c r="G49"/>
      <c r="H49"/>
      <c r="L49" s="70"/>
    </row>
    <row r="50" spans="2:12" ht="12.75">
      <c r="B50"/>
      <c r="C50"/>
      <c r="D50"/>
      <c r="E50"/>
      <c r="F50"/>
      <c r="G50"/>
      <c r="H50"/>
      <c r="L50" s="70"/>
    </row>
    <row r="51" spans="2:12" ht="12.75">
      <c r="B51"/>
      <c r="C51"/>
      <c r="D51"/>
      <c r="E51"/>
      <c r="F51"/>
      <c r="G51"/>
      <c r="H51"/>
      <c r="L51" s="70"/>
    </row>
    <row r="52" spans="2:12" ht="12.75">
      <c r="B52"/>
      <c r="C52"/>
      <c r="D52"/>
      <c r="E52"/>
      <c r="F52"/>
      <c r="G52"/>
      <c r="H52"/>
      <c r="L52" s="70"/>
    </row>
    <row r="53" spans="2:12" ht="12.75">
      <c r="B53"/>
      <c r="C53"/>
      <c r="D53"/>
      <c r="E53"/>
      <c r="F53"/>
      <c r="G53"/>
      <c r="H53"/>
      <c r="L53" s="70"/>
    </row>
    <row r="54" spans="2:12" ht="12.75">
      <c r="B54"/>
      <c r="C54"/>
      <c r="D54"/>
      <c r="E54"/>
      <c r="F54"/>
      <c r="G54"/>
      <c r="H54"/>
      <c r="L54" s="70"/>
    </row>
    <row r="55" spans="2:12" ht="12.75">
      <c r="B55"/>
      <c r="C55"/>
      <c r="D55"/>
      <c r="E55"/>
      <c r="F55"/>
      <c r="G55"/>
      <c r="H55"/>
      <c r="L55" s="70"/>
    </row>
    <row r="56" spans="2:12" ht="12.75">
      <c r="B56"/>
      <c r="C56"/>
      <c r="D56"/>
      <c r="E56"/>
      <c r="F56"/>
      <c r="G56"/>
      <c r="H56"/>
      <c r="L56" s="70"/>
    </row>
    <row r="57" spans="2:12" ht="12.75">
      <c r="B57"/>
      <c r="C57"/>
      <c r="D57"/>
      <c r="E57"/>
      <c r="F57"/>
      <c r="G57"/>
      <c r="H57"/>
      <c r="L57" s="70"/>
    </row>
    <row r="58" spans="2:12" ht="12.75">
      <c r="B58"/>
      <c r="C58"/>
      <c r="D58"/>
      <c r="E58"/>
      <c r="F58"/>
      <c r="G58"/>
      <c r="H58"/>
      <c r="L58" s="70"/>
    </row>
    <row r="59" spans="2:12" ht="12.75">
      <c r="B59"/>
      <c r="C59"/>
      <c r="D59"/>
      <c r="E59"/>
      <c r="F59"/>
      <c r="G59"/>
      <c r="H59"/>
      <c r="L59" s="70"/>
    </row>
    <row r="60" spans="2:12" ht="12.75">
      <c r="B60"/>
      <c r="C60"/>
      <c r="D60"/>
      <c r="E60"/>
      <c r="F60"/>
      <c r="G60"/>
      <c r="H60"/>
      <c r="L60" s="70"/>
    </row>
    <row r="61" spans="2:12" ht="12.75">
      <c r="B61"/>
      <c r="C61"/>
      <c r="D61"/>
      <c r="E61"/>
      <c r="F61"/>
      <c r="G61"/>
      <c r="H61"/>
      <c r="L61" s="70"/>
    </row>
    <row r="62" spans="2:12" ht="12.75">
      <c r="B62"/>
      <c r="C62"/>
      <c r="D62"/>
      <c r="E62"/>
      <c r="F62"/>
      <c r="G62"/>
      <c r="H62"/>
      <c r="L62" s="70"/>
    </row>
    <row r="63" spans="2:12" ht="12.75">
      <c r="B63"/>
      <c r="C63"/>
      <c r="D63"/>
      <c r="E63"/>
      <c r="F63"/>
      <c r="G63"/>
      <c r="H63"/>
      <c r="L63" s="70"/>
    </row>
    <row r="64" spans="2:12" ht="12.75">
      <c r="B64"/>
      <c r="C64"/>
      <c r="D64"/>
      <c r="E64"/>
      <c r="F64"/>
      <c r="G64"/>
      <c r="H64"/>
      <c r="L64" s="70"/>
    </row>
    <row r="65" spans="2:12" ht="12.75">
      <c r="B65"/>
      <c r="C65"/>
      <c r="D65"/>
      <c r="E65"/>
      <c r="F65"/>
      <c r="G65"/>
      <c r="H65"/>
      <c r="L65" s="70"/>
    </row>
    <row r="66" spans="2:12" ht="12.75">
      <c r="B66"/>
      <c r="C66"/>
      <c r="D66"/>
      <c r="E66"/>
      <c r="F66"/>
      <c r="G66"/>
      <c r="H66"/>
      <c r="L66" s="70"/>
    </row>
    <row r="67" spans="2:12" ht="12.75">
      <c r="B67"/>
      <c r="C67"/>
      <c r="D67"/>
      <c r="E67"/>
      <c r="F67"/>
      <c r="G67"/>
      <c r="H67"/>
      <c r="L67" s="70"/>
    </row>
    <row r="68" spans="2:12" ht="12.75">
      <c r="B68"/>
      <c r="C68"/>
      <c r="D68"/>
      <c r="E68"/>
      <c r="F68"/>
      <c r="G68"/>
      <c r="H68"/>
      <c r="L68" s="70"/>
    </row>
    <row r="69" spans="2:12" ht="12.75">
      <c r="B69"/>
      <c r="C69"/>
      <c r="D69"/>
      <c r="E69"/>
      <c r="F69"/>
      <c r="G69"/>
      <c r="H69"/>
      <c r="L69" s="70"/>
    </row>
    <row r="70" spans="2:12" ht="12.75">
      <c r="B70"/>
      <c r="C70"/>
      <c r="D70"/>
      <c r="E70"/>
      <c r="F70"/>
      <c r="G70"/>
      <c r="H70"/>
      <c r="L70" s="70"/>
    </row>
    <row r="71" spans="2:12" ht="12.75">
      <c r="B71"/>
      <c r="C71"/>
      <c r="D71"/>
      <c r="E71"/>
      <c r="F71"/>
      <c r="G71"/>
      <c r="H71"/>
      <c r="L71" s="70"/>
    </row>
    <row r="72" spans="2:12" ht="12.75">
      <c r="B72"/>
      <c r="C72"/>
      <c r="D72"/>
      <c r="E72"/>
      <c r="F72"/>
      <c r="G72"/>
      <c r="H72"/>
      <c r="L72" s="70"/>
    </row>
    <row r="73" spans="2:12" ht="12.75">
      <c r="B73"/>
      <c r="C73"/>
      <c r="D73"/>
      <c r="E73"/>
      <c r="F73"/>
      <c r="G73"/>
      <c r="H73"/>
      <c r="L73" s="70"/>
    </row>
    <row r="74" spans="2:12" ht="12.75">
      <c r="B74"/>
      <c r="C74"/>
      <c r="D74"/>
      <c r="E74"/>
      <c r="F74"/>
      <c r="G74"/>
      <c r="H74"/>
      <c r="L74" s="70"/>
    </row>
    <row r="75" spans="2:12" ht="12.75">
      <c r="B75"/>
      <c r="C75"/>
      <c r="D75"/>
      <c r="E75"/>
      <c r="F75"/>
      <c r="G75"/>
      <c r="H75"/>
      <c r="L75" s="70"/>
    </row>
    <row r="76" spans="2:12" ht="12.75">
      <c r="B76"/>
      <c r="C76"/>
      <c r="D76"/>
      <c r="E76"/>
      <c r="F76"/>
      <c r="G76"/>
      <c r="H76"/>
      <c r="L76" s="70"/>
    </row>
    <row r="77" spans="2:12" ht="12.75">
      <c r="B77"/>
      <c r="C77"/>
      <c r="D77"/>
      <c r="E77"/>
      <c r="F77"/>
      <c r="G77"/>
      <c r="H77"/>
      <c r="L77" s="70"/>
    </row>
    <row r="78" spans="2:12" ht="12.75">
      <c r="B78"/>
      <c r="C78"/>
      <c r="D78"/>
      <c r="E78"/>
      <c r="F78"/>
      <c r="G78"/>
      <c r="H78"/>
      <c r="L78" s="70"/>
    </row>
    <row r="79" spans="2:12" ht="12.75">
      <c r="B79"/>
      <c r="C79"/>
      <c r="D79"/>
      <c r="E79"/>
      <c r="F79"/>
      <c r="G79"/>
      <c r="H79"/>
      <c r="L79" s="70"/>
    </row>
    <row r="80" spans="2:12" ht="12.75">
      <c r="B80"/>
      <c r="C80"/>
      <c r="D80"/>
      <c r="E80"/>
      <c r="F80"/>
      <c r="G80"/>
      <c r="H80"/>
      <c r="L80" s="70"/>
    </row>
    <row r="81" spans="2:12" ht="12.75">
      <c r="B81"/>
      <c r="C81"/>
      <c r="D81"/>
      <c r="E81"/>
      <c r="F81"/>
      <c r="G81"/>
      <c r="H81"/>
      <c r="L81" s="70"/>
    </row>
    <row r="82" spans="2:12" ht="12.75">
      <c r="B82"/>
      <c r="C82"/>
      <c r="D82"/>
      <c r="E82"/>
      <c r="F82"/>
      <c r="G82"/>
      <c r="H82"/>
      <c r="L82" s="70"/>
    </row>
    <row r="83" spans="2:12" ht="12.75">
      <c r="B83"/>
      <c r="C83"/>
      <c r="D83"/>
      <c r="E83"/>
      <c r="F83"/>
      <c r="G83"/>
      <c r="H83"/>
      <c r="L83" s="70"/>
    </row>
    <row r="84" spans="2:12" ht="12.75">
      <c r="B84"/>
      <c r="C84"/>
      <c r="D84"/>
      <c r="E84"/>
      <c r="F84"/>
      <c r="G84"/>
      <c r="H84"/>
      <c r="L84" s="70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</sheetData>
  <sheetProtection selectLockedCells="1" selectUnlockedCells="1"/>
  <mergeCells count="30">
    <mergeCell ref="B2:H3"/>
    <mergeCell ref="L4:N4"/>
    <mergeCell ref="L6:M6"/>
    <mergeCell ref="N6:O6"/>
    <mergeCell ref="P6:Q6"/>
    <mergeCell ref="R6:S6"/>
    <mergeCell ref="L7:M7"/>
    <mergeCell ref="N7:O7"/>
    <mergeCell ref="P7:Q7"/>
    <mergeCell ref="R7:S7"/>
    <mergeCell ref="L8:M8"/>
    <mergeCell ref="N8:O8"/>
    <mergeCell ref="P8:Q8"/>
    <mergeCell ref="R8:S8"/>
    <mergeCell ref="L9:M9"/>
    <mergeCell ref="N9:O9"/>
    <mergeCell ref="P9:Q9"/>
    <mergeCell ref="R9:S9"/>
    <mergeCell ref="L11:M11"/>
    <mergeCell ref="N11:O11"/>
    <mergeCell ref="P11:Q11"/>
    <mergeCell ref="J18:T18"/>
    <mergeCell ref="J19:T19"/>
    <mergeCell ref="J20:T20"/>
    <mergeCell ref="J21:T21"/>
    <mergeCell ref="J22:T22"/>
    <mergeCell ref="J24:T24"/>
    <mergeCell ref="J26:T27"/>
    <mergeCell ref="J28:T29"/>
    <mergeCell ref="J30:T31"/>
  </mergeCells>
  <conditionalFormatting sqref="A4:A31">
    <cfRule type="cellIs" priority="1" dxfId="0" operator="equal" stopIfTrue="1">
      <formula>$K$5</formula>
    </cfRule>
  </conditionalFormatting>
  <conditionalFormatting sqref="B1:H47 B71:H65481 I1:I65481 J1:O1 J3:O3 J6:J10 J23:T23 J32:K65536 K10:T10 L85:L65536 M32:T65536 P1:S5 T1:T10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71"/>
  <sheetViews>
    <sheetView tabSelected="1" zoomScale="65" zoomScaleNormal="65" workbookViewId="0" topLeftCell="A2">
      <pane ySplit="1365" topLeftCell="CS5" activePane="bottomLeft" state="split"/>
      <selection pane="topLeft" activeCell="A2" sqref="A2"/>
      <selection pane="bottomLeft" activeCell="B5" sqref="B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421875" style="0" customWidth="1"/>
    <col min="5" max="5" width="5.140625" style="0" customWidth="1"/>
    <col min="6" max="7" width="0" style="0" hidden="1" customWidth="1"/>
    <col min="8" max="9" width="9.140625" style="0" customWidth="1"/>
    <col min="10" max="35" width="0" style="0" hidden="1" customWidth="1"/>
    <col min="36" max="36" width="5.57421875" style="0" customWidth="1"/>
    <col min="37" max="55" width="0" style="0" hidden="1" customWidth="1"/>
    <col min="56" max="56" width="0" style="78" hidden="1" customWidth="1"/>
    <col min="57" max="57" width="0" style="79" hidden="1" customWidth="1"/>
    <col min="58" max="58" width="5.57421875" style="0" customWidth="1"/>
    <col min="59" max="60" width="8.28125" style="0" customWidth="1"/>
    <col min="61" max="62" width="4.00390625" style="0" customWidth="1"/>
    <col min="63" max="70" width="0" style="0" hidden="1" customWidth="1"/>
    <col min="71" max="71" width="4.00390625" style="0" customWidth="1"/>
    <col min="72" max="73" width="5.57421875" style="0" customWidth="1"/>
    <col min="74" max="75" width="0" style="0" hidden="1" customWidth="1"/>
    <col min="76" max="76" width="4.00390625" style="0" customWidth="1"/>
    <col min="77" max="77" width="0" style="78" hidden="1" customWidth="1"/>
    <col min="78" max="78" width="0" style="80" hidden="1" customWidth="1"/>
    <col min="79" max="79" width="4.00390625" style="0" customWidth="1"/>
    <col min="80" max="80" width="9.140625" style="81" customWidth="1"/>
    <col min="81" max="82" width="6.28125" style="0" customWidth="1"/>
    <col min="83" max="84" width="4.00390625" style="0" customWidth="1"/>
    <col min="85" max="85" width="8.00390625" style="0" customWidth="1"/>
    <col min="86" max="86" width="5.57421875" style="0" customWidth="1"/>
    <col min="87" max="87" width="8.00390625" style="0" customWidth="1"/>
    <col min="88" max="88" width="6.28125" style="82" customWidth="1"/>
    <col min="89" max="89" width="11.57421875" style="0" customWidth="1"/>
    <col min="90" max="147" width="4.00390625" style="0" customWidth="1"/>
    <col min="148" max="16384" width="11.57421875" style="0" customWidth="1"/>
  </cols>
  <sheetData>
    <row r="1" spans="1:147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4"/>
      <c r="J1" s="85">
        <f>AVERAGE(J5:J65)</f>
        <v>1</v>
      </c>
      <c r="K1" s="85">
        <f>AVERAGE(K5:K65)</f>
        <v>0.9615384615384616</v>
      </c>
      <c r="L1" s="85">
        <f>AVERAGE(L5:L65)</f>
        <v>0.8846153846153846</v>
      </c>
      <c r="M1" s="85">
        <f>AVERAGE(M5:M65)</f>
        <v>0.75</v>
      </c>
      <c r="N1" s="85">
        <f>AVERAGE(N5:N65)</f>
        <v>0.6923076923076923</v>
      </c>
      <c r="O1" s="85">
        <f>AVERAGE(O5:O65)</f>
        <v>0.8461538461538461</v>
      </c>
      <c r="P1" s="85">
        <f>AVERAGE(P5:P65)</f>
        <v>0.6538461538461539</v>
      </c>
      <c r="Q1" s="85">
        <f>AVERAGE(Q5:Q65)</f>
        <v>0.7115384615384616</v>
      </c>
      <c r="R1" s="85">
        <f>AVERAGE(R5:R65)</f>
        <v>0.5384615384615384</v>
      </c>
      <c r="S1" s="85">
        <f>AVERAGE(S5:S65)</f>
        <v>0.8846153846153846</v>
      </c>
      <c r="T1" s="85">
        <f>AVERAGE(T5:T65)</f>
        <v>0.4807692307692308</v>
      </c>
      <c r="U1" s="85">
        <f>AVERAGE(U5:U65)</f>
        <v>0.5384615384615384</v>
      </c>
      <c r="V1" s="85">
        <f>AVERAGE(V5:V65)</f>
        <v>0.9423076923076923</v>
      </c>
      <c r="W1" s="85">
        <f>AVERAGE(W5:W65)</f>
        <v>0.8846153846153846</v>
      </c>
      <c r="X1" s="85">
        <f>AVERAGE(X5:X65)</f>
        <v>0.8846153846153846</v>
      </c>
      <c r="Y1" s="85">
        <f>AVERAGE(Y5:Y65)</f>
        <v>0.7115384615384616</v>
      </c>
      <c r="Z1" s="85">
        <f>AVERAGE(Z5:Z65)</f>
        <v>-0.038461538461538464</v>
      </c>
      <c r="AA1" s="85">
        <f>AVERAGE(AA5:AA65)</f>
        <v>0.8846153846153846</v>
      </c>
      <c r="AB1" s="85">
        <f>AVERAGE(AB5:AB65)</f>
        <v>-0.2692307692307692</v>
      </c>
      <c r="AC1" s="85">
        <f>AVERAGE(AC5:AC65)</f>
        <v>0.8846153846153846</v>
      </c>
      <c r="AD1" s="85">
        <f>AVERAGE(AD5:AD65)</f>
        <v>-0.038461538461538464</v>
      </c>
      <c r="AE1" s="85">
        <f>AVERAGE(AE5:AE65)</f>
        <v>1</v>
      </c>
      <c r="AF1" s="85">
        <f>AVERAGE(AF5:AF65)</f>
        <v>0.7692307692307693</v>
      </c>
      <c r="AG1" s="85">
        <f>AVERAGE(AG5:AG65)</f>
        <v>-0.7307692307692307</v>
      </c>
      <c r="AH1" s="85">
        <f>AVERAGE(AH5:AH65)</f>
        <v>1.0491803278688525</v>
      </c>
      <c r="AI1" s="84"/>
      <c r="AJ1" s="86">
        <v>10</v>
      </c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7"/>
      <c r="BE1" s="88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>
        <v>10</v>
      </c>
      <c r="BV1" s="86"/>
      <c r="BW1" s="86"/>
      <c r="BX1" s="86">
        <v>10</v>
      </c>
      <c r="BY1" s="87"/>
      <c r="BZ1" s="89"/>
      <c r="CA1" s="86"/>
      <c r="CB1" s="86">
        <f>Calendário!I27</f>
        <v>72</v>
      </c>
      <c r="CC1" s="86" t="s">
        <v>53</v>
      </c>
      <c r="CD1" s="86"/>
      <c r="CE1" s="86"/>
      <c r="CF1" s="86"/>
      <c r="CG1" s="86"/>
      <c r="CH1" s="86"/>
      <c r="CI1" s="86"/>
      <c r="CJ1" s="90"/>
      <c r="CK1" s="86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</row>
    <row r="2" spans="1:147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>
        <f>SUM(J2:AG2)</f>
        <v>24</v>
      </c>
      <c r="I2" s="94">
        <v>0.3958333333333333</v>
      </c>
      <c r="J2" s="86">
        <v>1</v>
      </c>
      <c r="K2" s="86">
        <v>1</v>
      </c>
      <c r="L2" s="86">
        <v>1</v>
      </c>
      <c r="M2" s="86">
        <v>1</v>
      </c>
      <c r="N2" s="86">
        <v>1</v>
      </c>
      <c r="O2" s="86">
        <v>1</v>
      </c>
      <c r="P2" s="86">
        <v>1</v>
      </c>
      <c r="Q2" s="86">
        <v>1</v>
      </c>
      <c r="R2" s="86">
        <v>1</v>
      </c>
      <c r="S2" s="86">
        <v>1</v>
      </c>
      <c r="T2" s="86">
        <v>1</v>
      </c>
      <c r="U2" s="86">
        <v>1</v>
      </c>
      <c r="V2" s="86">
        <v>1</v>
      </c>
      <c r="W2" s="86">
        <v>1</v>
      </c>
      <c r="X2" s="86">
        <v>1</v>
      </c>
      <c r="Y2" s="86">
        <v>1</v>
      </c>
      <c r="Z2" s="86">
        <v>1</v>
      </c>
      <c r="AA2" s="86">
        <v>1</v>
      </c>
      <c r="AB2" s="86">
        <v>1</v>
      </c>
      <c r="AC2" s="86">
        <v>1</v>
      </c>
      <c r="AD2" s="86">
        <v>1</v>
      </c>
      <c r="AE2" s="86">
        <v>1</v>
      </c>
      <c r="AF2" s="86">
        <v>1</v>
      </c>
      <c r="AG2" s="86">
        <v>1</v>
      </c>
      <c r="AH2" s="86"/>
      <c r="AI2" s="86"/>
      <c r="AJ2" s="86" t="s">
        <v>59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7">
        <v>0.6916666666666667</v>
      </c>
      <c r="BE2" s="88"/>
      <c r="BF2" s="86" t="s">
        <v>60</v>
      </c>
      <c r="BG2" s="86"/>
      <c r="BH2" s="94">
        <v>0.3784722222222222</v>
      </c>
      <c r="BI2" s="86" t="s">
        <v>61</v>
      </c>
      <c r="BJ2" s="86" t="s">
        <v>62</v>
      </c>
      <c r="BK2" s="86"/>
      <c r="BL2" s="86"/>
      <c r="BM2" s="86"/>
      <c r="BN2" s="86"/>
      <c r="BO2" s="86"/>
      <c r="BP2" s="86"/>
      <c r="BQ2" s="86"/>
      <c r="BR2" s="86"/>
      <c r="BS2" s="86" t="s">
        <v>63</v>
      </c>
      <c r="BT2" s="86"/>
      <c r="BU2" s="86" t="s">
        <v>64</v>
      </c>
      <c r="BV2" s="86"/>
      <c r="BW2" s="86"/>
      <c r="BX2" s="86" t="s">
        <v>65</v>
      </c>
      <c r="BY2" s="87"/>
      <c r="BZ2" s="86"/>
      <c r="CA2" s="86" t="s">
        <v>66</v>
      </c>
      <c r="CB2" s="86" t="s">
        <v>67</v>
      </c>
      <c r="CC2" s="86" t="s">
        <v>68</v>
      </c>
      <c r="CD2" s="86" t="s">
        <v>69</v>
      </c>
      <c r="CE2" s="86" t="s">
        <v>70</v>
      </c>
      <c r="CF2" s="86" t="s">
        <v>71</v>
      </c>
      <c r="CG2" s="86" t="s">
        <v>72</v>
      </c>
      <c r="CH2" s="86" t="s">
        <v>73</v>
      </c>
      <c r="CI2" s="86" t="s">
        <v>74</v>
      </c>
      <c r="CJ2" s="90" t="s">
        <v>75</v>
      </c>
      <c r="CK2" s="86"/>
      <c r="CL2" s="95" t="s">
        <v>31</v>
      </c>
      <c r="CM2" s="95" t="s">
        <v>32</v>
      </c>
      <c r="CN2" s="95" t="s">
        <v>31</v>
      </c>
      <c r="CO2" s="95" t="s">
        <v>32</v>
      </c>
      <c r="CP2" s="95" t="s">
        <v>31</v>
      </c>
      <c r="CQ2" s="95" t="s">
        <v>32</v>
      </c>
      <c r="CR2" s="95" t="s">
        <v>31</v>
      </c>
      <c r="CS2" s="95" t="s">
        <v>32</v>
      </c>
      <c r="CT2" s="95" t="s">
        <v>31</v>
      </c>
      <c r="CU2" s="95" t="s">
        <v>32</v>
      </c>
      <c r="CV2" s="95" t="s">
        <v>31</v>
      </c>
      <c r="CW2" s="95" t="s">
        <v>32</v>
      </c>
      <c r="CX2" s="95" t="s">
        <v>31</v>
      </c>
      <c r="CY2" s="95" t="s">
        <v>32</v>
      </c>
      <c r="CZ2" s="96" t="s">
        <v>76</v>
      </c>
      <c r="DA2" s="95" t="s">
        <v>31</v>
      </c>
      <c r="DB2" s="95" t="s">
        <v>32</v>
      </c>
      <c r="DC2" s="95" t="s">
        <v>31</v>
      </c>
      <c r="DD2" s="95" t="s">
        <v>32</v>
      </c>
      <c r="DE2" s="95" t="s">
        <v>31</v>
      </c>
      <c r="DF2" s="95" t="s">
        <v>32</v>
      </c>
      <c r="DG2" s="95" t="s">
        <v>31</v>
      </c>
      <c r="DH2" s="95" t="s">
        <v>32</v>
      </c>
      <c r="DI2" s="95" t="s">
        <v>31</v>
      </c>
      <c r="DJ2" s="95" t="s">
        <v>32</v>
      </c>
      <c r="DK2" s="95" t="s">
        <v>31</v>
      </c>
      <c r="DL2" s="95" t="s">
        <v>32</v>
      </c>
      <c r="DM2" s="95" t="s">
        <v>31</v>
      </c>
      <c r="DN2" s="95" t="s">
        <v>32</v>
      </c>
      <c r="DO2" s="95" t="s">
        <v>31</v>
      </c>
      <c r="DP2" s="95" t="s">
        <v>32</v>
      </c>
      <c r="DQ2" s="96" t="s">
        <v>76</v>
      </c>
      <c r="DR2" s="95" t="s">
        <v>31</v>
      </c>
      <c r="DS2" s="95" t="s">
        <v>32</v>
      </c>
      <c r="DT2" s="95" t="s">
        <v>31</v>
      </c>
      <c r="DU2" s="95" t="s">
        <v>32</v>
      </c>
      <c r="DV2" s="95" t="s">
        <v>31</v>
      </c>
      <c r="DW2" s="95" t="s">
        <v>32</v>
      </c>
      <c r="DX2" s="96" t="s">
        <v>76</v>
      </c>
      <c r="DY2" s="96" t="s">
        <v>76</v>
      </c>
      <c r="DZ2" s="95"/>
      <c r="EA2" s="86"/>
      <c r="EB2" s="95"/>
      <c r="EC2" s="95"/>
      <c r="ED2" s="86"/>
      <c r="EE2" s="95"/>
      <c r="EF2" s="95"/>
      <c r="EG2" s="86"/>
      <c r="EH2" s="95"/>
      <c r="EI2" s="95"/>
      <c r="EJ2" s="86"/>
      <c r="EK2" s="95"/>
      <c r="EL2" s="95"/>
      <c r="EM2" s="95"/>
      <c r="EN2" s="95"/>
      <c r="EO2" s="95"/>
      <c r="EP2" s="95"/>
      <c r="EQ2" s="95"/>
    </row>
    <row r="3" spans="1:147" s="97" customFormat="1" ht="63.75" customHeight="1">
      <c r="A3"/>
      <c r="B3" s="84"/>
      <c r="C3" s="84"/>
      <c r="D3" s="84"/>
      <c r="E3" s="86"/>
      <c r="F3" s="86"/>
      <c r="G3" s="86"/>
      <c r="H3" s="86" t="s">
        <v>77</v>
      </c>
      <c r="I3" s="86" t="s">
        <v>78</v>
      </c>
      <c r="J3" s="86">
        <v>1</v>
      </c>
      <c r="K3" s="86">
        <v>2</v>
      </c>
      <c r="L3" s="86">
        <v>3</v>
      </c>
      <c r="M3" s="86">
        <v>4</v>
      </c>
      <c r="N3" s="86">
        <v>5</v>
      </c>
      <c r="O3" s="86">
        <v>6</v>
      </c>
      <c r="P3" s="86">
        <v>7</v>
      </c>
      <c r="Q3" s="86">
        <v>8</v>
      </c>
      <c r="R3" s="86">
        <v>9</v>
      </c>
      <c r="S3" s="86" t="s">
        <v>79</v>
      </c>
      <c r="T3" s="86" t="s">
        <v>80</v>
      </c>
      <c r="U3" s="86" t="s">
        <v>81</v>
      </c>
      <c r="V3" s="86">
        <v>31</v>
      </c>
      <c r="W3" s="86">
        <v>32</v>
      </c>
      <c r="X3" s="86">
        <v>33</v>
      </c>
      <c r="Y3" s="86">
        <v>34</v>
      </c>
      <c r="Z3" s="86">
        <v>41</v>
      </c>
      <c r="AA3" s="86">
        <v>42</v>
      </c>
      <c r="AB3" s="86">
        <v>43</v>
      </c>
      <c r="AC3" s="86">
        <v>44</v>
      </c>
      <c r="AD3" s="86">
        <v>45</v>
      </c>
      <c r="AE3" s="86">
        <v>46</v>
      </c>
      <c r="AF3" s="86">
        <v>47</v>
      </c>
      <c r="AG3" s="86">
        <v>48</v>
      </c>
      <c r="AH3" s="86"/>
      <c r="AI3" s="86"/>
      <c r="AJ3" s="86" t="s">
        <v>82</v>
      </c>
      <c r="AK3" s="86"/>
      <c r="AL3" s="86"/>
      <c r="AM3" s="86">
        <v>1</v>
      </c>
      <c r="AN3" s="86">
        <v>2</v>
      </c>
      <c r="AO3" s="86">
        <v>3</v>
      </c>
      <c r="AP3" s="86">
        <v>4</v>
      </c>
      <c r="AQ3" s="86">
        <v>5</v>
      </c>
      <c r="AR3" s="86">
        <v>6</v>
      </c>
      <c r="AS3" s="86">
        <v>7</v>
      </c>
      <c r="AT3" s="86">
        <v>8</v>
      </c>
      <c r="AU3" s="86">
        <v>9</v>
      </c>
      <c r="AV3" s="86">
        <v>10</v>
      </c>
      <c r="AW3" s="86">
        <v>11</v>
      </c>
      <c r="AX3" s="86">
        <v>12</v>
      </c>
      <c r="AY3" s="86">
        <v>13</v>
      </c>
      <c r="AZ3" s="86">
        <v>14</v>
      </c>
      <c r="BA3" s="86">
        <v>15</v>
      </c>
      <c r="BB3" s="86">
        <v>16</v>
      </c>
      <c r="BC3" s="86">
        <v>17</v>
      </c>
      <c r="BD3" s="87" t="s">
        <v>83</v>
      </c>
      <c r="BE3" s="88" t="s">
        <v>84</v>
      </c>
      <c r="BF3" s="86"/>
      <c r="BG3" s="86" t="s">
        <v>77</v>
      </c>
      <c r="BH3" s="86" t="s">
        <v>78</v>
      </c>
      <c r="BI3" s="86"/>
      <c r="BJ3" s="86"/>
      <c r="BK3" s="86"/>
      <c r="BL3" s="86"/>
      <c r="BM3" s="86" t="s">
        <v>85</v>
      </c>
      <c r="BN3" s="86" t="s">
        <v>86</v>
      </c>
      <c r="BO3" s="86" t="s">
        <v>87</v>
      </c>
      <c r="BP3" s="86" t="s">
        <v>88</v>
      </c>
      <c r="BQ3" s="86" t="s">
        <v>89</v>
      </c>
      <c r="BR3" s="86" t="s">
        <v>90</v>
      </c>
      <c r="BS3" s="86"/>
      <c r="BT3" s="86" t="s">
        <v>91</v>
      </c>
      <c r="BU3" s="86"/>
      <c r="BV3" s="86"/>
      <c r="BW3" s="86"/>
      <c r="BX3" s="86"/>
      <c r="BY3" s="89"/>
      <c r="BZ3" s="86"/>
      <c r="CA3" s="86"/>
      <c r="CB3" s="86"/>
      <c r="CC3" s="86"/>
      <c r="CD3" s="86"/>
      <c r="CE3" s="86" t="s">
        <v>70</v>
      </c>
      <c r="CF3" s="86" t="s">
        <v>71</v>
      </c>
      <c r="CG3" s="86"/>
      <c r="CH3" s="86"/>
      <c r="CI3" s="86"/>
      <c r="CJ3" s="90"/>
      <c r="CK3" s="86"/>
      <c r="CL3" s="95">
        <v>43171</v>
      </c>
      <c r="CM3" s="95">
        <v>43173</v>
      </c>
      <c r="CN3" s="95">
        <v>43178</v>
      </c>
      <c r="CO3" s="95">
        <v>43180</v>
      </c>
      <c r="CP3" s="95">
        <v>43185</v>
      </c>
      <c r="CQ3" s="95">
        <v>43187</v>
      </c>
      <c r="CR3" s="95">
        <v>43192</v>
      </c>
      <c r="CS3" s="95">
        <v>43194</v>
      </c>
      <c r="CT3" s="95">
        <v>43199</v>
      </c>
      <c r="CU3" s="95">
        <v>43201</v>
      </c>
      <c r="CV3" s="95">
        <v>43206</v>
      </c>
      <c r="CW3" s="95">
        <v>43208</v>
      </c>
      <c r="CX3" s="95">
        <v>43213</v>
      </c>
      <c r="CY3" s="95">
        <v>43215</v>
      </c>
      <c r="CZ3" s="95">
        <v>43218</v>
      </c>
      <c r="DA3" s="95">
        <v>43220</v>
      </c>
      <c r="DB3" s="95">
        <v>43222</v>
      </c>
      <c r="DC3" s="95">
        <v>43227</v>
      </c>
      <c r="DD3" s="95">
        <v>43229</v>
      </c>
      <c r="DE3" s="95">
        <v>43234</v>
      </c>
      <c r="DF3" s="95">
        <v>43236</v>
      </c>
      <c r="DG3" s="95">
        <v>43241</v>
      </c>
      <c r="DH3" s="95">
        <v>43243</v>
      </c>
      <c r="DI3" s="98">
        <v>43248</v>
      </c>
      <c r="DJ3" s="98">
        <v>43250</v>
      </c>
      <c r="DK3" s="95">
        <v>43255</v>
      </c>
      <c r="DL3" s="95">
        <v>43257</v>
      </c>
      <c r="DM3" s="95">
        <v>43262</v>
      </c>
      <c r="DN3" s="95">
        <v>43264</v>
      </c>
      <c r="DO3" s="95">
        <v>43269</v>
      </c>
      <c r="DP3" s="95">
        <v>43271</v>
      </c>
      <c r="DQ3" s="95">
        <v>43274</v>
      </c>
      <c r="DR3" s="95">
        <v>43276</v>
      </c>
      <c r="DS3" s="95">
        <v>43278</v>
      </c>
      <c r="DT3" s="95">
        <v>43283</v>
      </c>
      <c r="DU3" s="95">
        <v>43285</v>
      </c>
      <c r="DV3" s="95">
        <v>43290</v>
      </c>
      <c r="DW3" s="95">
        <v>43292</v>
      </c>
      <c r="DX3" s="95">
        <v>43295</v>
      </c>
      <c r="DY3" s="95">
        <v>43302</v>
      </c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9"/>
    </row>
    <row r="4" spans="1:147" s="97" customFormat="1" ht="63.75" customHeight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7"/>
      <c r="BE4" s="88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9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90"/>
      <c r="CK4" s="86"/>
      <c r="CL4" s="95" t="s">
        <v>92</v>
      </c>
      <c r="CM4" s="95" t="s">
        <v>93</v>
      </c>
      <c r="CN4" s="95" t="s">
        <v>94</v>
      </c>
      <c r="CO4" s="95" t="s">
        <v>95</v>
      </c>
      <c r="CP4" s="95" t="s">
        <v>96</v>
      </c>
      <c r="CQ4" s="95" t="s">
        <v>97</v>
      </c>
      <c r="CR4" s="95" t="s">
        <v>98</v>
      </c>
      <c r="CS4" s="95" t="s">
        <v>99</v>
      </c>
      <c r="CT4" s="95" t="s">
        <v>100</v>
      </c>
      <c r="CU4" s="95" t="s">
        <v>101</v>
      </c>
      <c r="CV4" s="95" t="s">
        <v>102</v>
      </c>
      <c r="CW4" s="95" t="s">
        <v>103</v>
      </c>
      <c r="CX4" s="95" t="s">
        <v>104</v>
      </c>
      <c r="CY4" s="95" t="s">
        <v>105</v>
      </c>
      <c r="CZ4" s="95" t="s">
        <v>106</v>
      </c>
      <c r="DA4" s="95"/>
      <c r="DB4" s="95" t="s">
        <v>107</v>
      </c>
      <c r="DC4" s="95" t="s">
        <v>108</v>
      </c>
      <c r="DD4" s="95" t="s">
        <v>109</v>
      </c>
      <c r="DE4" s="95" t="s">
        <v>110</v>
      </c>
      <c r="DF4" s="95" t="s">
        <v>111</v>
      </c>
      <c r="DG4" s="95" t="s">
        <v>112</v>
      </c>
      <c r="DH4" s="95" t="s">
        <v>113</v>
      </c>
      <c r="DI4" s="95"/>
      <c r="DJ4" s="95"/>
      <c r="DK4" s="95" t="s">
        <v>114</v>
      </c>
      <c r="DL4" s="95" t="s">
        <v>115</v>
      </c>
      <c r="DM4" s="95" t="s">
        <v>116</v>
      </c>
      <c r="DN4" s="95" t="s">
        <v>117</v>
      </c>
      <c r="DO4" s="95" t="s">
        <v>118</v>
      </c>
      <c r="DP4" s="95" t="s">
        <v>119</v>
      </c>
      <c r="DQ4" s="95"/>
      <c r="DR4" s="95"/>
      <c r="DS4" s="95"/>
      <c r="DT4" s="95" t="s">
        <v>120</v>
      </c>
      <c r="DU4" s="95" t="s">
        <v>121</v>
      </c>
      <c r="DV4" s="95" t="s">
        <v>122</v>
      </c>
      <c r="DW4" s="95" t="s">
        <v>123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9"/>
    </row>
    <row r="5" spans="1:147" s="120" customFormat="1" ht="16.5" customHeight="1">
      <c r="A5"/>
      <c r="B5" s="100">
        <v>1</v>
      </c>
      <c r="C5" s="101" t="s">
        <v>124</v>
      </c>
      <c r="D5" s="102" t="s">
        <v>125</v>
      </c>
      <c r="E5" s="102" t="s">
        <v>126</v>
      </c>
      <c r="F5" s="102">
        <v>11</v>
      </c>
      <c r="G5" s="102" t="s">
        <v>127</v>
      </c>
      <c r="H5" s="103">
        <v>0.4756944444444444</v>
      </c>
      <c r="I5" s="103">
        <f>IF(COUNT(H5)=0,"",H5-$I$2)</f>
        <v>0.0798611111111111</v>
      </c>
      <c r="J5" s="102">
        <v>1</v>
      </c>
      <c r="K5" s="102">
        <v>1</v>
      </c>
      <c r="L5" s="102">
        <v>1</v>
      </c>
      <c r="M5" s="102">
        <v>1</v>
      </c>
      <c r="N5" s="102">
        <v>1</v>
      </c>
      <c r="O5" s="102">
        <v>1</v>
      </c>
      <c r="P5" s="102">
        <v>1</v>
      </c>
      <c r="Q5" s="102">
        <v>1</v>
      </c>
      <c r="R5" s="102">
        <v>1</v>
      </c>
      <c r="S5" s="102">
        <v>1</v>
      </c>
      <c r="T5" s="102">
        <v>1</v>
      </c>
      <c r="U5" s="102">
        <v>1</v>
      </c>
      <c r="V5" s="102">
        <v>1</v>
      </c>
      <c r="W5" s="102">
        <v>1</v>
      </c>
      <c r="X5" s="102">
        <v>1</v>
      </c>
      <c r="Y5" s="102">
        <v>1</v>
      </c>
      <c r="Z5" s="102">
        <v>1</v>
      </c>
      <c r="AA5" s="102">
        <v>1</v>
      </c>
      <c r="AB5" s="102">
        <v>1</v>
      </c>
      <c r="AC5" s="102">
        <v>1</v>
      </c>
      <c r="AD5" s="102">
        <v>1</v>
      </c>
      <c r="AE5" s="102">
        <v>1</v>
      </c>
      <c r="AF5" s="102">
        <v>1</v>
      </c>
      <c r="AG5" s="102">
        <v>1</v>
      </c>
      <c r="AH5" s="102">
        <f>Z5*$Z$2+AA5*$AA$2+AB5*$AB$2+AC5*$AC$2+AD5*$AD$2+AE5*$AE$2+AF5*$AF$2+AG5*$AG$2</f>
        <v>8</v>
      </c>
      <c r="AI5" s="102">
        <f>AH5</f>
        <v>8</v>
      </c>
      <c r="AJ5" s="104">
        <f>IF(COUNT(J5:AG5)=0,"",(J5*$J$2+K5*$K$2+L5*$L$2+M5*$M$2+N5*$N$2+O5*$O$2+P5*$P$2+Q5*$Q$2+R5*$R$2+S5*$S$2+T5*$T$2+U5*$U$2+V5*$V$2+W5*$W$2+X5*$X$2+Y5*$Y$2+AI5)*10/$H$2)</f>
        <v>10</v>
      </c>
      <c r="AK5" s="104"/>
      <c r="AL5" s="104"/>
      <c r="AM5" s="104">
        <v>1</v>
      </c>
      <c r="AN5" s="104">
        <v>1</v>
      </c>
      <c r="AO5" s="104"/>
      <c r="AP5" s="104">
        <v>1</v>
      </c>
      <c r="AQ5" s="104">
        <v>1</v>
      </c>
      <c r="AR5" s="104">
        <v>-1</v>
      </c>
      <c r="AS5" s="104">
        <v>1</v>
      </c>
      <c r="AT5" s="104">
        <v>1</v>
      </c>
      <c r="AU5" s="104">
        <v>-1</v>
      </c>
      <c r="AV5" s="104">
        <v>1</v>
      </c>
      <c r="AW5" s="104">
        <v>-1</v>
      </c>
      <c r="AX5" s="104">
        <v>-1</v>
      </c>
      <c r="AY5" s="104">
        <v>1</v>
      </c>
      <c r="AZ5" s="104">
        <v>1</v>
      </c>
      <c r="BA5" s="104">
        <v>-1</v>
      </c>
      <c r="BB5" s="104">
        <v>1</v>
      </c>
      <c r="BC5" s="104">
        <v>1</v>
      </c>
      <c r="BD5" s="105"/>
      <c r="BE5" s="106">
        <f>IF(BD5-$BD$2&lt;0,"",BD5-$BD$2)</f>
      </c>
      <c r="BF5" s="104">
        <f>IF(COUNT(AM5:BC5)=0,"",SUM(AM5:BC5)/17)</f>
        <v>0.35294117647058826</v>
      </c>
      <c r="BG5" s="103">
        <v>0.5041666666666667</v>
      </c>
      <c r="BH5" s="103">
        <f>IF(COUNT(BG5)=0,"",BG5-$BH$2)</f>
        <v>0.12569444444444444</v>
      </c>
      <c r="BI5" s="104">
        <v>5.5</v>
      </c>
      <c r="BJ5" s="104">
        <f>IF(BI5="","",BI5/1.5)</f>
        <v>3.6666666666666665</v>
      </c>
      <c r="BK5" s="104"/>
      <c r="BL5" s="104"/>
      <c r="BM5" s="104">
        <v>100</v>
      </c>
      <c r="BN5" s="104">
        <v>100</v>
      </c>
      <c r="BO5" s="104">
        <v>100</v>
      </c>
      <c r="BP5" s="104">
        <v>100</v>
      </c>
      <c r="BQ5" s="104">
        <v>90</v>
      </c>
      <c r="BR5" s="104">
        <f>SUM(BM5:BQ5)</f>
        <v>490</v>
      </c>
      <c r="BS5" s="104">
        <f>BR5/500</f>
        <v>0.98</v>
      </c>
      <c r="BT5" s="104"/>
      <c r="BU5" s="104">
        <f>IF(BT5="","",BT5/1.5)</f>
      </c>
      <c r="BV5" s="104"/>
      <c r="BW5" s="104"/>
      <c r="BX5" s="104"/>
      <c r="BY5" s="105"/>
      <c r="BZ5" s="107">
        <f>IF(BY5="","",HOUR(BY5-$BY$3)*60+MINUTE(BY5-$BY$3))</f>
      </c>
      <c r="CA5" s="108">
        <f>SUM(CL5:EP5)</f>
        <v>14</v>
      </c>
      <c r="CB5" s="109">
        <f>CA5/CB$1*100</f>
        <v>19.444444444444446</v>
      </c>
      <c r="CC5" s="110">
        <f>(AJ5+BF5+BJ5+BS5+BU5+BX5)/3</f>
        <v>4.9998692810457515</v>
      </c>
      <c r="CD5" s="110">
        <f>CC5*10</f>
        <v>49.99869281045751</v>
      </c>
      <c r="CE5" s="111"/>
      <c r="CF5" s="111"/>
      <c r="CG5" s="112" t="str">
        <f>IF(CB5&gt;25,"RF",IF(CC5&gt;5.9,"A","EE"))</f>
        <v>EE</v>
      </c>
      <c r="CH5" s="113"/>
      <c r="CI5" s="112" t="str">
        <f>IF(CG5="A","A",IF(CG5="RF",CG5,IF(CG5="EE",IF(CH5="",CG5,IF(CH5&gt;5.9,"A","RNEE")))))</f>
        <v>EE</v>
      </c>
      <c r="CJ5" s="114">
        <f>IF(CH5="",CC5,CH5)</f>
        <v>4.9998692810457515</v>
      </c>
      <c r="CK5" s="115"/>
      <c r="CL5" s="116">
        <v>2</v>
      </c>
      <c r="CM5" s="116">
        <v>2</v>
      </c>
      <c r="CN5" s="116"/>
      <c r="CO5" s="116"/>
      <c r="CP5" s="116">
        <v>2</v>
      </c>
      <c r="CQ5" s="116">
        <v>2</v>
      </c>
      <c r="CR5" s="116"/>
      <c r="CS5" s="116"/>
      <c r="CT5" s="116"/>
      <c r="CU5" s="116"/>
      <c r="CV5" s="116"/>
      <c r="CW5" s="116"/>
      <c r="CX5" s="116"/>
      <c r="CY5" s="116"/>
      <c r="CZ5" s="117">
        <f>IF(AJ5="",2,"")</f>
      </c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>
        <v>2</v>
      </c>
      <c r="DL5" s="116"/>
      <c r="DM5" s="116">
        <v>2</v>
      </c>
      <c r="DN5" s="116"/>
      <c r="DO5" s="116"/>
      <c r="DP5" s="116"/>
      <c r="DQ5" s="117">
        <f>IF(BJ5="",2,"")</f>
      </c>
      <c r="DR5" s="116"/>
      <c r="DS5" s="116"/>
      <c r="DT5" s="116"/>
      <c r="DU5" s="116"/>
      <c r="DV5" s="116"/>
      <c r="DW5" s="116"/>
      <c r="DX5" s="117">
        <f>IF(BU5="",2,"")</f>
        <v>2</v>
      </c>
      <c r="DY5" s="118"/>
      <c r="DZ5" s="116"/>
      <c r="EA5" s="116"/>
      <c r="EB5" s="116"/>
      <c r="EC5" s="116"/>
      <c r="ED5" s="116"/>
      <c r="EE5" s="116"/>
      <c r="EF5" s="117"/>
      <c r="EG5" s="116"/>
      <c r="EH5" s="116"/>
      <c r="EI5" s="116"/>
      <c r="EJ5" s="116"/>
      <c r="EK5" s="116"/>
      <c r="EL5" s="116"/>
      <c r="EM5" s="116"/>
      <c r="EN5" s="116"/>
      <c r="EO5" s="118"/>
      <c r="EP5" s="118"/>
      <c r="EQ5" s="119"/>
    </row>
    <row r="6" spans="1:147" s="120" customFormat="1" ht="16.5" customHeight="1">
      <c r="A6"/>
      <c r="B6" s="121">
        <v>2</v>
      </c>
      <c r="C6" s="122" t="s">
        <v>128</v>
      </c>
      <c r="D6" s="123" t="s">
        <v>129</v>
      </c>
      <c r="E6" s="123" t="s">
        <v>126</v>
      </c>
      <c r="F6" s="123">
        <v>11</v>
      </c>
      <c r="G6" s="123" t="s">
        <v>130</v>
      </c>
      <c r="H6" s="124">
        <v>0.5118055555555555</v>
      </c>
      <c r="I6" s="124">
        <f>IF(COUNT(H6)=0,"",H6-$I$2)</f>
        <v>0.1159722222222222</v>
      </c>
      <c r="J6" s="125">
        <v>1</v>
      </c>
      <c r="K6" s="125">
        <v>1</v>
      </c>
      <c r="L6" s="125">
        <v>1</v>
      </c>
      <c r="M6" s="125">
        <v>0.5</v>
      </c>
      <c r="N6" s="125">
        <v>1</v>
      </c>
      <c r="O6" s="125">
        <v>0</v>
      </c>
      <c r="P6" s="125">
        <v>0</v>
      </c>
      <c r="Q6" s="125">
        <v>0</v>
      </c>
      <c r="R6" s="125">
        <v>0</v>
      </c>
      <c r="S6" s="125">
        <v>1</v>
      </c>
      <c r="T6" s="125">
        <v>0</v>
      </c>
      <c r="U6" s="125">
        <v>0</v>
      </c>
      <c r="V6" s="123">
        <v>1</v>
      </c>
      <c r="W6" s="123">
        <v>1</v>
      </c>
      <c r="X6" s="123">
        <v>1</v>
      </c>
      <c r="Y6" s="123">
        <v>0.5</v>
      </c>
      <c r="Z6" s="123">
        <v>1</v>
      </c>
      <c r="AA6" s="123">
        <v>1</v>
      </c>
      <c r="AB6" s="123">
        <v>1</v>
      </c>
      <c r="AC6" s="123">
        <v>1</v>
      </c>
      <c r="AD6" s="123">
        <v>1</v>
      </c>
      <c r="AE6" s="123">
        <v>1</v>
      </c>
      <c r="AF6" s="123">
        <v>1</v>
      </c>
      <c r="AG6" s="123">
        <v>-2</v>
      </c>
      <c r="AH6" s="123">
        <f>Z6*$Z$2+AA6*$AA$2+AB6*$AB$2+AC6*$AC$2+AD6*$AD$2+AE6*$AE$2+AF6*$AF$2+AG6*$AG$2</f>
        <v>5</v>
      </c>
      <c r="AI6" s="123">
        <f>IF(AH6&lt;0,0,AH6)</f>
        <v>5</v>
      </c>
      <c r="AJ6" s="126">
        <f>IF(COUNT(J6:AG6)=0,"",(J6*$J$2+K6*$K$2+L6*$L$2+M6*$M$2+N6*$N$2+O6*$O$2+P6*$P$2+Q6*$Q$2+R6*$R$2+S6*$S$2+T6*$T$2+U6*$U$2+V6*$V$2+W6*$W$2+X6*$X$2+Y6*$Y$2+AI6)*10/$H$2)</f>
        <v>5.833333333333333</v>
      </c>
      <c r="AK6" s="126"/>
      <c r="AL6" s="126"/>
      <c r="AM6" s="126">
        <v>1</v>
      </c>
      <c r="AN6" s="126">
        <v>1</v>
      </c>
      <c r="AO6" s="126"/>
      <c r="AP6" s="126"/>
      <c r="AQ6" s="126">
        <v>1</v>
      </c>
      <c r="AR6" s="126"/>
      <c r="AS6" s="126">
        <v>1</v>
      </c>
      <c r="AT6" s="126">
        <v>1</v>
      </c>
      <c r="AU6" s="126">
        <v>-1</v>
      </c>
      <c r="AV6" s="126"/>
      <c r="AW6" s="126"/>
      <c r="AX6" s="126"/>
      <c r="AY6" s="126"/>
      <c r="AZ6" s="126"/>
      <c r="BA6" s="126">
        <v>-1</v>
      </c>
      <c r="BB6" s="126">
        <v>1</v>
      </c>
      <c r="BC6" s="126">
        <v>1</v>
      </c>
      <c r="BD6" s="127">
        <v>0.7055555555555556</v>
      </c>
      <c r="BE6" s="128">
        <f>IF(BD6-$BD$2&lt;0,"",BD6-$BD$2)</f>
        <v>0.01388888888888895</v>
      </c>
      <c r="BF6" s="126">
        <f>IF(COUNT(AM6:BC6)=0,"",SUM(AM6:BC6)/17)</f>
        <v>0.29411764705882354</v>
      </c>
      <c r="BG6" s="126">
        <v>0.4979166666666667</v>
      </c>
      <c r="BH6" s="124">
        <f>IF(COUNT(BG6)=0,"",BG6-$BH$2)</f>
        <v>0.11944444444444446</v>
      </c>
      <c r="BI6" s="126">
        <v>1.5</v>
      </c>
      <c r="BJ6" s="126">
        <f>IF(BI6="","",BI6/1.5)</f>
        <v>1</v>
      </c>
      <c r="BK6" s="126"/>
      <c r="BL6" s="126"/>
      <c r="BM6" s="126">
        <v>100</v>
      </c>
      <c r="BN6" s="126">
        <v>100</v>
      </c>
      <c r="BO6" s="126">
        <v>100</v>
      </c>
      <c r="BP6" s="126">
        <v>66.67</v>
      </c>
      <c r="BQ6" s="126">
        <v>90</v>
      </c>
      <c r="BR6" s="126">
        <f>SUM(BM6:BQ6)</f>
        <v>456.67</v>
      </c>
      <c r="BS6" s="126">
        <f>BR6/500</f>
        <v>0.91334</v>
      </c>
      <c r="BT6" s="126"/>
      <c r="BU6" s="126">
        <f>IF(BT6="","",BT6/1.5)</f>
      </c>
      <c r="BV6" s="126"/>
      <c r="BW6" s="126"/>
      <c r="BX6" s="126"/>
      <c r="BY6" s="129"/>
      <c r="BZ6" s="130"/>
      <c r="CA6" s="131">
        <f>SUM(CL6:EP6)</f>
        <v>14</v>
      </c>
      <c r="CB6" s="132">
        <f>CA6/CB$1*100</f>
        <v>19.444444444444446</v>
      </c>
      <c r="CC6" s="133">
        <f>(AJ6+BF6+BJ6+BS6+BU6+BX6)/3</f>
        <v>2.6802636601307186</v>
      </c>
      <c r="CD6" s="133">
        <f>CC6*10</f>
        <v>26.802636601307185</v>
      </c>
      <c r="CE6" s="134"/>
      <c r="CF6" s="134"/>
      <c r="CG6" s="135" t="str">
        <f>IF(CB6&gt;25,"RF",IF(CC6&gt;5.9,"A","EE"))</f>
        <v>EE</v>
      </c>
      <c r="CH6" s="136"/>
      <c r="CI6" s="135" t="str">
        <f>IF(CG6="A","A",IF(CG6="RF",CG6,IF(CG6="EE",IF(CH6="",CG6,IF(CH6&gt;5.9,"A","RNEE")))))</f>
        <v>EE</v>
      </c>
      <c r="CJ6" s="137">
        <f>IF(CH6="",CC6,CH6)</f>
        <v>2.6802636601307186</v>
      </c>
      <c r="CK6" s="115"/>
      <c r="CL6" s="116"/>
      <c r="CM6" s="116"/>
      <c r="CN6" s="116"/>
      <c r="CO6" s="116"/>
      <c r="CP6" s="116"/>
      <c r="CQ6" s="116"/>
      <c r="CR6" s="116"/>
      <c r="CS6" s="116"/>
      <c r="CT6" s="116"/>
      <c r="CU6" s="116">
        <v>2</v>
      </c>
      <c r="CV6" s="116"/>
      <c r="CW6" s="116">
        <v>2</v>
      </c>
      <c r="CX6" s="116"/>
      <c r="CY6" s="116"/>
      <c r="CZ6" s="117">
        <f>IF(AJ6="",2,"")</f>
      </c>
      <c r="DA6" s="116"/>
      <c r="DB6" s="116"/>
      <c r="DC6" s="116"/>
      <c r="DD6" s="116">
        <v>2</v>
      </c>
      <c r="DE6" s="116"/>
      <c r="DF6" s="116">
        <v>2</v>
      </c>
      <c r="DG6" s="116"/>
      <c r="DH6" s="116"/>
      <c r="DI6" s="116"/>
      <c r="DJ6" s="116"/>
      <c r="DK6" s="116"/>
      <c r="DL6" s="116"/>
      <c r="DM6" s="116"/>
      <c r="DN6" s="116">
        <v>2</v>
      </c>
      <c r="DO6" s="116"/>
      <c r="DP6" s="116"/>
      <c r="DQ6" s="117">
        <f>IF(BJ6="",2,"")</f>
      </c>
      <c r="DR6" s="116"/>
      <c r="DS6" s="116"/>
      <c r="DT6" s="116"/>
      <c r="DU6" s="116">
        <v>2</v>
      </c>
      <c r="DV6" s="116"/>
      <c r="DW6" s="116"/>
      <c r="DX6" s="117">
        <f>IF(BU6="",2,"")</f>
        <v>2</v>
      </c>
      <c r="DY6" s="118"/>
      <c r="DZ6" s="116"/>
      <c r="EA6" s="116"/>
      <c r="EB6" s="116"/>
      <c r="EC6" s="116"/>
      <c r="ED6" s="116"/>
      <c r="EE6" s="116"/>
      <c r="EF6" s="117"/>
      <c r="EG6" s="116"/>
      <c r="EH6" s="116"/>
      <c r="EI6" s="116"/>
      <c r="EJ6" s="116"/>
      <c r="EK6" s="116"/>
      <c r="EL6" s="116"/>
      <c r="EM6" s="116"/>
      <c r="EN6" s="116"/>
      <c r="EO6" s="118"/>
      <c r="EP6" s="118"/>
      <c r="EQ6" s="119"/>
    </row>
    <row r="7" spans="1:147" s="120" customFormat="1" ht="16.5" customHeight="1">
      <c r="A7"/>
      <c r="B7" s="100">
        <v>3</v>
      </c>
      <c r="C7" s="101" t="s">
        <v>131</v>
      </c>
      <c r="D7" s="102" t="s">
        <v>132</v>
      </c>
      <c r="E7" s="102" t="s">
        <v>126</v>
      </c>
      <c r="F7" s="102">
        <v>11</v>
      </c>
      <c r="G7" s="102" t="s">
        <v>133</v>
      </c>
      <c r="H7" s="103">
        <v>0.5236111111111111</v>
      </c>
      <c r="I7" s="103">
        <f>IF(COUNT(H7)=0,"",H7-$I$2)</f>
        <v>0.12777777777777782</v>
      </c>
      <c r="J7" s="138">
        <v>1</v>
      </c>
      <c r="K7" s="138">
        <v>1</v>
      </c>
      <c r="L7" s="138">
        <v>1</v>
      </c>
      <c r="M7" s="138">
        <v>0</v>
      </c>
      <c r="N7" s="138">
        <v>1</v>
      </c>
      <c r="O7" s="138">
        <v>1</v>
      </c>
      <c r="P7" s="138">
        <v>0</v>
      </c>
      <c r="Q7" s="138">
        <v>0.5</v>
      </c>
      <c r="R7" s="138">
        <v>0</v>
      </c>
      <c r="S7" s="138">
        <v>1</v>
      </c>
      <c r="T7" s="138">
        <v>1</v>
      </c>
      <c r="U7" s="138">
        <v>1</v>
      </c>
      <c r="V7" s="102">
        <v>1</v>
      </c>
      <c r="W7" s="102">
        <v>1</v>
      </c>
      <c r="X7" s="102">
        <v>1</v>
      </c>
      <c r="Y7" s="102">
        <v>1</v>
      </c>
      <c r="Z7" s="102">
        <v>1</v>
      </c>
      <c r="AA7" s="102">
        <v>1</v>
      </c>
      <c r="AB7" s="102">
        <v>-2</v>
      </c>
      <c r="AC7" s="102">
        <v>1</v>
      </c>
      <c r="AD7" s="102">
        <v>1</v>
      </c>
      <c r="AE7" s="102">
        <v>1</v>
      </c>
      <c r="AF7" s="102">
        <v>1</v>
      </c>
      <c r="AG7" s="102">
        <v>-2</v>
      </c>
      <c r="AH7" s="102">
        <f>Z7*$Z$2+AA7*$AA$2+AB7*$AB$2+AC7*$AC$2+AD7*$AD$2+AE7*$AE$2+AF7*$AF$2+AG7*$AG$2</f>
        <v>2</v>
      </c>
      <c r="AI7" s="102">
        <f>IF(AH7&lt;0,0,AH7)</f>
        <v>2</v>
      </c>
      <c r="AJ7" s="104">
        <f>IF(COUNT(J7:AG7)=0,"",(J7*$J$2+K7*$K$2+L7*$L$2+M7*$M$2+N7*$N$2+O7*$O$2+P7*$P$2+Q7*$Q$2+R7*$R$2+S7*$S$2+T7*$T$2+U7*$U$2+V7*$V$2+W7*$W$2+X7*$X$2+Y7*$Y$2+AI7)*10/$H$2)</f>
        <v>6.041666666666667</v>
      </c>
      <c r="AK7" s="104"/>
      <c r="AL7" s="104"/>
      <c r="AM7" s="104">
        <v>1</v>
      </c>
      <c r="AN7" s="104">
        <v>1</v>
      </c>
      <c r="AO7" s="104"/>
      <c r="AP7" s="104">
        <v>1</v>
      </c>
      <c r="AQ7" s="104"/>
      <c r="AR7" s="104">
        <v>1</v>
      </c>
      <c r="AS7" s="104">
        <v>-1</v>
      </c>
      <c r="AT7" s="104">
        <v>-1</v>
      </c>
      <c r="AU7" s="104"/>
      <c r="AV7" s="104"/>
      <c r="AW7" s="104">
        <v>-1</v>
      </c>
      <c r="AX7" s="104">
        <v>-1</v>
      </c>
      <c r="AY7" s="104">
        <v>1</v>
      </c>
      <c r="AZ7" s="104">
        <v>1</v>
      </c>
      <c r="BA7" s="104">
        <v>1</v>
      </c>
      <c r="BB7" s="104">
        <v>1</v>
      </c>
      <c r="BC7" s="104">
        <v>1</v>
      </c>
      <c r="BD7" s="105">
        <v>0.7125</v>
      </c>
      <c r="BE7" s="106">
        <f>IF(BD7-$BD$2&lt;0,"",BD7-$BD$2)</f>
        <v>0.02083333333333337</v>
      </c>
      <c r="BF7" s="104">
        <f>IF(COUNT(AM7:BC7)=0,"",SUM(AM7:BC7)/17)</f>
        <v>0.29411764705882354</v>
      </c>
      <c r="BG7" s="104">
        <v>0.5104166666666666</v>
      </c>
      <c r="BH7" s="103">
        <f>IF(COUNT(BG7)=0,"",BG7-$BH$2)</f>
        <v>0.13194444444444442</v>
      </c>
      <c r="BI7" s="104">
        <v>13.5</v>
      </c>
      <c r="BJ7" s="104">
        <f>IF(BI7="","",BI7/1.5)</f>
        <v>9</v>
      </c>
      <c r="BK7" s="104"/>
      <c r="BL7" s="104"/>
      <c r="BM7" s="104">
        <v>100</v>
      </c>
      <c r="BN7" s="104">
        <v>100</v>
      </c>
      <c r="BO7" s="104">
        <v>100</v>
      </c>
      <c r="BP7" s="104">
        <v>83.33</v>
      </c>
      <c r="BQ7" s="104">
        <v>90</v>
      </c>
      <c r="BR7" s="104">
        <f>SUM(BM7:BQ7)</f>
        <v>473.33</v>
      </c>
      <c r="BS7" s="104">
        <f>BR7/500</f>
        <v>0.94666</v>
      </c>
      <c r="BT7" s="104"/>
      <c r="BU7" s="104">
        <f>IF(BT7="","",BT7/1.5)</f>
      </c>
      <c r="BV7" s="104"/>
      <c r="BW7" s="104"/>
      <c r="BX7" s="104"/>
      <c r="BY7" s="105"/>
      <c r="BZ7" s="107"/>
      <c r="CA7" s="108">
        <f>SUM(CL7:EP7)</f>
        <v>4</v>
      </c>
      <c r="CB7" s="109">
        <f>CA7/CB$1*100</f>
        <v>5.555555555555555</v>
      </c>
      <c r="CC7" s="110">
        <f>(AJ7+BF7+BJ7+BS7+BU7+BX7)/3</f>
        <v>5.427481437908497</v>
      </c>
      <c r="CD7" s="110">
        <f>CC7*10</f>
        <v>54.27481437908497</v>
      </c>
      <c r="CE7" s="111"/>
      <c r="CF7" s="111"/>
      <c r="CG7" s="112" t="str">
        <f>IF(CB7&gt;25,"RF",IF(CC7&gt;5.9,"A","EE"))</f>
        <v>EE</v>
      </c>
      <c r="CH7" s="113"/>
      <c r="CI7" s="112" t="str">
        <f>IF(CG7="A","A",IF(CG7="RF",CG7,IF(CG7="EE",IF(CH7="",CG7,IF(CH7&gt;5.9,"A","RNEE")))))</f>
        <v>EE</v>
      </c>
      <c r="CJ7" s="114">
        <f>IF(CH7="",CC7,CH7)</f>
        <v>5.427481437908497</v>
      </c>
      <c r="CK7" s="115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7">
        <f>IF(AJ7="",2,"")</f>
      </c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7">
        <f>IF(BJ7="",2,"")</f>
      </c>
      <c r="DR7" s="116">
        <v>2</v>
      </c>
      <c r="DS7" s="116"/>
      <c r="DT7" s="116"/>
      <c r="DU7" s="116"/>
      <c r="DV7" s="116"/>
      <c r="DW7" s="116"/>
      <c r="DX7" s="117">
        <f>IF(BU7="",2,"")</f>
        <v>2</v>
      </c>
      <c r="DY7" s="118"/>
      <c r="DZ7" s="116"/>
      <c r="EA7" s="116"/>
      <c r="EB7" s="116"/>
      <c r="EC7" s="116"/>
      <c r="ED7" s="116"/>
      <c r="EE7" s="116"/>
      <c r="EF7" s="117"/>
      <c r="EG7" s="116"/>
      <c r="EH7" s="116"/>
      <c r="EI7" s="116"/>
      <c r="EJ7" s="116"/>
      <c r="EK7" s="116"/>
      <c r="EL7" s="116"/>
      <c r="EM7" s="116"/>
      <c r="EN7" s="116"/>
      <c r="EO7" s="118"/>
      <c r="EP7" s="118"/>
      <c r="EQ7" s="119"/>
    </row>
    <row r="8" spans="1:147" s="120" customFormat="1" ht="16.5" customHeight="1">
      <c r="A8"/>
      <c r="B8" s="121">
        <v>4</v>
      </c>
      <c r="C8" s="122" t="s">
        <v>134</v>
      </c>
      <c r="D8" s="123" t="s">
        <v>135</v>
      </c>
      <c r="E8" s="123" t="s">
        <v>126</v>
      </c>
      <c r="F8" s="123">
        <v>11</v>
      </c>
      <c r="G8" s="123" t="s">
        <v>136</v>
      </c>
      <c r="H8" s="123"/>
      <c r="I8" s="123">
        <f>IF(COUNT(H8)=0,"",H8-$I$2)</f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>
        <f>Z8*$Z$2+AA8*$AA$2+AB8*$AB$2+AC8*$AC$2+AD8*$AD$2+AE8*$AE$2+AF8*$AF$2+AG8*$AG$2</f>
        <v>0</v>
      </c>
      <c r="AI8" s="123">
        <f>IF(AH8&lt;0,0,AH8)</f>
        <v>0</v>
      </c>
      <c r="AJ8" s="126">
        <f>IF(COUNT(J8:AG8)=0,"",(J8*$J$2+K8*$K$2+L8*$L$2+M8*$M$2+N8*$N$2+O8*$O$2+P8*$P$2+Q8*$Q$2+R8*$R$2+S8*$S$2+T8*$T$2+U8*$U$2+V8*$V$2+W8*$W$2+X8*$X$2+Y8*$Y$2+AI8)*10/$H$2)</f>
      </c>
      <c r="AK8" s="126"/>
      <c r="AL8" s="126"/>
      <c r="AM8" s="126">
        <v>1</v>
      </c>
      <c r="AN8" s="126">
        <v>1</v>
      </c>
      <c r="AO8" s="126"/>
      <c r="AP8" s="126">
        <v>1</v>
      </c>
      <c r="AQ8" s="126">
        <v>1</v>
      </c>
      <c r="AR8" s="126">
        <v>1</v>
      </c>
      <c r="AS8" s="126">
        <v>1</v>
      </c>
      <c r="AT8" s="126">
        <v>1</v>
      </c>
      <c r="AU8" s="126">
        <v>1</v>
      </c>
      <c r="AV8" s="126">
        <v>-1</v>
      </c>
      <c r="AW8" s="126"/>
      <c r="AX8" s="126"/>
      <c r="AY8" s="126">
        <v>1</v>
      </c>
      <c r="AZ8" s="126">
        <v>1</v>
      </c>
      <c r="BA8" s="126"/>
      <c r="BB8" s="126">
        <v>1</v>
      </c>
      <c r="BC8" s="126">
        <v>1</v>
      </c>
      <c r="BD8" s="127">
        <v>0.70625</v>
      </c>
      <c r="BE8" s="128">
        <f>IF(BD8-$BD$2&lt;0,"",BD8-$BD$2)</f>
        <v>0.014583333333333393</v>
      </c>
      <c r="BF8" s="126">
        <f>IF(COUNT(AM8:BC8)=0,"",SUM(AM8:BC8)/17)</f>
        <v>0.6470588235294118</v>
      </c>
      <c r="BG8" s="126">
        <v>0.4597222222222222</v>
      </c>
      <c r="BH8" s="124">
        <f>IF(COUNT(BG8)=0,"",BG8-$BH$2)</f>
        <v>0.08124999999999999</v>
      </c>
      <c r="BI8" s="126">
        <v>6</v>
      </c>
      <c r="BJ8" s="126">
        <f>IF(BI8="","",BI8/1.5)</f>
        <v>4</v>
      </c>
      <c r="BK8" s="126"/>
      <c r="BL8" s="126"/>
      <c r="BM8" s="126">
        <v>100</v>
      </c>
      <c r="BN8" s="126">
        <v>80</v>
      </c>
      <c r="BO8" s="126">
        <v>100</v>
      </c>
      <c r="BP8" s="126">
        <v>51.11</v>
      </c>
      <c r="BQ8" s="126">
        <v>0</v>
      </c>
      <c r="BR8" s="126">
        <f>SUM(BM8:BQ8)</f>
        <v>331.11</v>
      </c>
      <c r="BS8" s="126">
        <f>BR8/500</f>
        <v>0.66222</v>
      </c>
      <c r="BT8" s="126"/>
      <c r="BU8" s="126">
        <f>IF(BT8="","",BT8/1.5)</f>
      </c>
      <c r="BV8" s="126"/>
      <c r="BW8" s="126"/>
      <c r="BX8" s="126"/>
      <c r="BY8" s="129"/>
      <c r="BZ8" s="130"/>
      <c r="CA8" s="131">
        <f>SUM(CL8:EP8)</f>
        <v>16</v>
      </c>
      <c r="CB8" s="132">
        <f>CA8/CB$1*100</f>
        <v>22.22222222222222</v>
      </c>
      <c r="CC8" s="133">
        <f>(AJ8+BF8+BJ8+BS8+BU8+BX8)/3</f>
        <v>1.7697596078431375</v>
      </c>
      <c r="CD8" s="133">
        <f>CC8*10</f>
        <v>17.697596078431374</v>
      </c>
      <c r="CE8" s="134"/>
      <c r="CF8" s="134"/>
      <c r="CG8" s="135" t="str">
        <f>IF(CB8&gt;25,"RF",IF(CC8&gt;5.9,"A","EE"))</f>
        <v>EE</v>
      </c>
      <c r="CH8" s="136"/>
      <c r="CI8" s="135" t="str">
        <f>IF(CG8="A","A",IF(CG8="RF",CG8,IF(CG8="EE",IF(CH8="",CG8,IF(CH8&gt;5.9,"A","RNEE")))))</f>
        <v>EE</v>
      </c>
      <c r="CJ8" s="137">
        <f>IF(CH8="",CC8,CH8)</f>
        <v>1.7697596078431375</v>
      </c>
      <c r="CK8" s="115"/>
      <c r="CL8" s="116"/>
      <c r="CM8" s="116"/>
      <c r="CN8" s="116"/>
      <c r="CO8" s="116"/>
      <c r="CP8" s="116"/>
      <c r="CQ8" s="116"/>
      <c r="CR8" s="116">
        <v>2</v>
      </c>
      <c r="CS8" s="116"/>
      <c r="CT8" s="116"/>
      <c r="CU8" s="116"/>
      <c r="CV8" s="116"/>
      <c r="CW8" s="116"/>
      <c r="CX8" s="116">
        <v>2</v>
      </c>
      <c r="CY8" s="116"/>
      <c r="CZ8" s="117">
        <f>IF(AJ8="",2,"")</f>
        <v>2</v>
      </c>
      <c r="DA8" s="116"/>
      <c r="DB8" s="116"/>
      <c r="DC8" s="116"/>
      <c r="DD8" s="116"/>
      <c r="DE8" s="116"/>
      <c r="DF8" s="116"/>
      <c r="DG8" s="116"/>
      <c r="DH8" s="116">
        <v>2</v>
      </c>
      <c r="DI8" s="116"/>
      <c r="DJ8" s="116"/>
      <c r="DK8" s="116">
        <v>2</v>
      </c>
      <c r="DL8" s="116"/>
      <c r="DM8" s="116"/>
      <c r="DN8" s="116"/>
      <c r="DO8" s="116"/>
      <c r="DP8" s="116"/>
      <c r="DQ8" s="117">
        <f>IF(BJ8="",2,"")</f>
      </c>
      <c r="DR8" s="116"/>
      <c r="DS8" s="116"/>
      <c r="DT8" s="116">
        <v>2</v>
      </c>
      <c r="DU8" s="116">
        <v>2</v>
      </c>
      <c r="DV8" s="116"/>
      <c r="DW8" s="116"/>
      <c r="DX8" s="117">
        <f>IF(BU8="",2,"")</f>
        <v>2</v>
      </c>
      <c r="DY8" s="118"/>
      <c r="DZ8" s="116"/>
      <c r="EA8" s="116"/>
      <c r="EB8" s="116"/>
      <c r="EC8" s="116"/>
      <c r="ED8" s="116"/>
      <c r="EE8" s="116"/>
      <c r="EF8" s="117"/>
      <c r="EG8" s="116"/>
      <c r="EH8" s="116"/>
      <c r="EI8" s="116"/>
      <c r="EJ8" s="116"/>
      <c r="EK8" s="116"/>
      <c r="EL8" s="116"/>
      <c r="EM8" s="116"/>
      <c r="EN8" s="116"/>
      <c r="EO8" s="118"/>
      <c r="EP8" s="118"/>
      <c r="EQ8" s="119"/>
    </row>
    <row r="9" spans="1:147" s="120" customFormat="1" ht="16.5" customHeight="1">
      <c r="A9"/>
      <c r="B9" s="100">
        <v>5</v>
      </c>
      <c r="C9" s="101" t="s">
        <v>137</v>
      </c>
      <c r="D9" s="139" t="s">
        <v>138</v>
      </c>
      <c r="E9" s="102" t="s">
        <v>126</v>
      </c>
      <c r="F9" s="102">
        <v>11</v>
      </c>
      <c r="G9" s="102" t="s">
        <v>139</v>
      </c>
      <c r="H9" s="102"/>
      <c r="I9" s="102">
        <f>IF(COUNT(H9)=0,"",H9-$I$2)</f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>
        <f>Z9*$Z$2+AA9*$AA$2+AB9*$AB$2+AC9*$AC$2+AD9*$AD$2+AE9*$AE$2+AF9*$AF$2+AG9*$AG$2</f>
        <v>0</v>
      </c>
      <c r="AI9" s="102">
        <f>IF(AH9&lt;0,0,AH9)</f>
        <v>0</v>
      </c>
      <c r="AJ9" s="104">
        <f>IF(COUNT(J9:AG9)=0,"",(J9*$J$2+K9*$K$2+L9*$L$2+M9*$M$2+N9*$N$2+O9*$O$2+P9*$P$2+Q9*$Q$2+R9*$R$2+S9*$S$2+T9*$T$2+U9*$U$2+V9*$V$2+W9*$W$2+X9*$X$2+Y9*$Y$2+AI9)*10/$H$2)</f>
      </c>
      <c r="AK9" s="104"/>
      <c r="AL9" s="104"/>
      <c r="AM9" s="104">
        <v>-1</v>
      </c>
      <c r="AN9" s="104">
        <v>1</v>
      </c>
      <c r="AO9" s="104">
        <v>-1</v>
      </c>
      <c r="AP9" s="104">
        <v>1</v>
      </c>
      <c r="AQ9" s="104"/>
      <c r="AR9" s="104">
        <v>1</v>
      </c>
      <c r="AS9" s="104"/>
      <c r="AT9" s="104">
        <v>1</v>
      </c>
      <c r="AU9" s="104">
        <v>-1</v>
      </c>
      <c r="AV9">
        <v>-1</v>
      </c>
      <c r="AW9"/>
      <c r="AX9"/>
      <c r="AY9" s="104">
        <v>1</v>
      </c>
      <c r="AZ9" s="104">
        <v>1</v>
      </c>
      <c r="BA9" s="104"/>
      <c r="BB9" s="104"/>
      <c r="BC9" s="104">
        <v>1</v>
      </c>
      <c r="BD9" s="105">
        <v>0.7055555555555556</v>
      </c>
      <c r="BE9" s="106">
        <f>IF(BD9-$BD$2&lt;0,"",BD9-$BD$2)</f>
        <v>0.01388888888888895</v>
      </c>
      <c r="BF9" s="104">
        <f>IF(COUNT(AM9:BC9)=0,"",SUM(AM9:BC9)/17)</f>
        <v>0.17647058823529413</v>
      </c>
      <c r="BG9" s="104"/>
      <c r="BH9" s="102">
        <f>IF(COUNT(BG9)=0,"",BG9-$BH$2)</f>
      </c>
      <c r="BI9" s="104"/>
      <c r="BJ9" s="104">
        <f>IF(BI9="","",BI9/1.5)</f>
      </c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>
        <f>IF(BT9="","",BT9/1.5)</f>
      </c>
      <c r="BV9" s="104"/>
      <c r="BW9" s="104"/>
      <c r="BX9" s="104"/>
      <c r="BY9" s="105"/>
      <c r="BZ9" s="107"/>
      <c r="CA9" s="108">
        <f>SUM(CL9:EP9)</f>
        <v>40</v>
      </c>
      <c r="CB9" s="109">
        <f>CA9/CB$1*100</f>
        <v>55.55555555555556</v>
      </c>
      <c r="CC9" s="110">
        <f>(AJ9+BF9+BJ9+BS9+BU9+BX9)/3</f>
        <v>0.05882352941176471</v>
      </c>
      <c r="CD9" s="110">
        <f>CC9*10</f>
        <v>0.5882352941176471</v>
      </c>
      <c r="CE9" s="111"/>
      <c r="CF9" s="111"/>
      <c r="CG9" s="112" t="str">
        <f>IF(CB9&gt;25,"RF",IF(CC9&gt;5.9,"A","EE"))</f>
        <v>RF</v>
      </c>
      <c r="CH9" s="113"/>
      <c r="CI9" s="112" t="str">
        <f>IF(CG9="A","A",IF(CG9="RF",CG9,IF(CG9="EE",IF(CH9="",CG9,IF(CH9&gt;5.9,"A","RNEE")))))</f>
        <v>RF</v>
      </c>
      <c r="CJ9" s="114">
        <f>IF(CH9="",CC9,CH9)</f>
        <v>0.05882352941176471</v>
      </c>
      <c r="CK9" s="115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7">
        <f>IF(AJ9="",2,"")</f>
        <v>2</v>
      </c>
      <c r="DA9" s="116"/>
      <c r="DB9" s="116">
        <v>2</v>
      </c>
      <c r="DC9" s="116">
        <v>2</v>
      </c>
      <c r="DD9" s="116">
        <v>2</v>
      </c>
      <c r="DE9" s="116">
        <v>2</v>
      </c>
      <c r="DF9" s="116">
        <v>2</v>
      </c>
      <c r="DG9" s="116">
        <v>2</v>
      </c>
      <c r="DH9" s="116">
        <v>2</v>
      </c>
      <c r="DI9" s="116"/>
      <c r="DJ9" s="116"/>
      <c r="DK9" s="116">
        <v>2</v>
      </c>
      <c r="DL9" s="116">
        <v>2</v>
      </c>
      <c r="DM9" s="116">
        <v>2</v>
      </c>
      <c r="DN9" s="116">
        <v>2</v>
      </c>
      <c r="DO9" s="116">
        <v>2</v>
      </c>
      <c r="DP9" s="116"/>
      <c r="DQ9" s="117">
        <f>IF(BJ9="",2,"")</f>
        <v>2</v>
      </c>
      <c r="DR9" s="116">
        <v>2</v>
      </c>
      <c r="DS9" s="116"/>
      <c r="DT9" s="116">
        <v>2</v>
      </c>
      <c r="DU9" s="116">
        <v>2</v>
      </c>
      <c r="DV9" s="116">
        <v>2</v>
      </c>
      <c r="DW9" s="116">
        <v>2</v>
      </c>
      <c r="DX9" s="117">
        <f>IF(BU9="",2,"")</f>
        <v>2</v>
      </c>
      <c r="DY9" s="118"/>
      <c r="DZ9" s="116"/>
      <c r="EA9" s="116"/>
      <c r="EB9" s="116"/>
      <c r="EC9" s="116"/>
      <c r="ED9" s="116"/>
      <c r="EE9" s="116"/>
      <c r="EF9" s="117"/>
      <c r="EG9" s="116"/>
      <c r="EH9" s="116"/>
      <c r="EI9" s="116"/>
      <c r="EJ9" s="116"/>
      <c r="EK9" s="116"/>
      <c r="EL9" s="116"/>
      <c r="EM9" s="116"/>
      <c r="EN9" s="116"/>
      <c r="EO9" s="118"/>
      <c r="EP9" s="118"/>
      <c r="EQ9" s="119"/>
    </row>
    <row r="10" spans="1:147" s="120" customFormat="1" ht="16.5" customHeight="1">
      <c r="A10"/>
      <c r="B10" s="121">
        <v>6</v>
      </c>
      <c r="C10" s="122" t="s">
        <v>140</v>
      </c>
      <c r="D10" s="123" t="s">
        <v>141</v>
      </c>
      <c r="E10" s="123" t="s">
        <v>126</v>
      </c>
      <c r="F10" s="123">
        <v>11</v>
      </c>
      <c r="G10" s="123" t="s">
        <v>142</v>
      </c>
      <c r="H10" s="124">
        <v>0.5104166666666666</v>
      </c>
      <c r="I10" s="124">
        <f>IF(COUNT(H10)=0,"",H10-$I$2)</f>
        <v>0.11458333333333331</v>
      </c>
      <c r="J10" s="125">
        <v>1</v>
      </c>
      <c r="K10" s="125">
        <v>1</v>
      </c>
      <c r="L10" s="125">
        <v>1</v>
      </c>
      <c r="M10" s="125">
        <v>1</v>
      </c>
      <c r="N10" s="125">
        <v>1</v>
      </c>
      <c r="O10" s="125">
        <v>1</v>
      </c>
      <c r="P10" s="125">
        <v>1</v>
      </c>
      <c r="Q10" s="125">
        <v>1</v>
      </c>
      <c r="R10" s="125">
        <v>1</v>
      </c>
      <c r="S10" s="125">
        <v>1</v>
      </c>
      <c r="T10" s="125">
        <v>1</v>
      </c>
      <c r="U10" s="125">
        <v>1</v>
      </c>
      <c r="V10" s="123">
        <v>1</v>
      </c>
      <c r="W10" s="123">
        <v>1</v>
      </c>
      <c r="X10" s="123">
        <v>1</v>
      </c>
      <c r="Y10" s="123">
        <v>0</v>
      </c>
      <c r="Z10" s="123">
        <v>1</v>
      </c>
      <c r="AA10" s="123">
        <v>1</v>
      </c>
      <c r="AB10" s="123">
        <v>1</v>
      </c>
      <c r="AC10" s="123">
        <v>1</v>
      </c>
      <c r="AD10" s="123">
        <v>1</v>
      </c>
      <c r="AE10" s="123">
        <v>1</v>
      </c>
      <c r="AF10" s="123">
        <v>1</v>
      </c>
      <c r="AG10" s="123">
        <v>-2</v>
      </c>
      <c r="AH10" s="123">
        <f>Z10*$Z$2+AA10*$AA$2+AB10*$AB$2+AC10*$AC$2+AD10*$AD$2+AE10*$AE$2+AF10*$AF$2+AG10*$AG$2</f>
        <v>5</v>
      </c>
      <c r="AI10" s="123">
        <f>IF(AH10&lt;0,0,AH10)</f>
        <v>5</v>
      </c>
      <c r="AJ10" s="126">
        <f>IF(COUNT(J10:AG10)=0,"",(J10*$J$2+K10*$K$2+L10*$L$2+M10*$M$2+N10*$N$2+O10*$O$2+P10*$P$2+Q10*$Q$2+R10*$R$2+S10*$S$2+T10*$T$2+U10*$U$2+V10*$V$2+W10*$W$2+X10*$X$2+Y10*$Y$2+AI10)*10/$H$2)</f>
        <v>8.333333333333334</v>
      </c>
      <c r="AK10" s="126"/>
      <c r="AL10" s="126"/>
      <c r="AM10" s="126">
        <v>1</v>
      </c>
      <c r="AN10" s="126">
        <v>1</v>
      </c>
      <c r="AO10" s="126"/>
      <c r="AP10" s="126">
        <v>1</v>
      </c>
      <c r="AQ10" s="126">
        <v>1</v>
      </c>
      <c r="AR10" s="126">
        <v>-1</v>
      </c>
      <c r="AS10" s="126">
        <v>-1</v>
      </c>
      <c r="AT10" s="126">
        <v>-1</v>
      </c>
      <c r="AU10" s="126">
        <v>1</v>
      </c>
      <c r="AV10" s="126">
        <v>1</v>
      </c>
      <c r="AW10" s="126"/>
      <c r="AX10" s="126">
        <v>-1</v>
      </c>
      <c r="AY10" s="126">
        <v>1</v>
      </c>
      <c r="AZ10" s="126"/>
      <c r="BA10" s="126">
        <v>1</v>
      </c>
      <c r="BB10" s="126">
        <v>1</v>
      </c>
      <c r="BC10" s="126">
        <v>1</v>
      </c>
      <c r="BD10" s="127">
        <v>0.7104166666666667</v>
      </c>
      <c r="BE10" s="128">
        <f>IF(BD10-$BD$2&lt;0,"",BD10-$BD$2)</f>
        <v>0.018750000000000044</v>
      </c>
      <c r="BF10" s="126">
        <f>IF(COUNT(AM10:BC10)=0,"",SUM(AM10:BC10)/17)</f>
        <v>0.35294117647058826</v>
      </c>
      <c r="BG10" s="126">
        <v>0.4888888888888889</v>
      </c>
      <c r="BH10" s="124">
        <f>IF(COUNT(BG10)=0,"",BG10-$BH$2)</f>
        <v>0.11041666666666666</v>
      </c>
      <c r="BI10" s="126">
        <v>12.5</v>
      </c>
      <c r="BJ10" s="126">
        <f>IF(BI10="","",BI10/1.5)</f>
        <v>8.333333333333334</v>
      </c>
      <c r="BK10" s="126"/>
      <c r="BL10" s="126"/>
      <c r="BM10" s="126">
        <v>100</v>
      </c>
      <c r="BN10" s="126">
        <v>100</v>
      </c>
      <c r="BO10" s="126">
        <v>80</v>
      </c>
      <c r="BP10" s="126">
        <v>100</v>
      </c>
      <c r="BQ10" s="126">
        <v>80</v>
      </c>
      <c r="BR10" s="126">
        <f>SUM(BM10:BQ10)</f>
        <v>460</v>
      </c>
      <c r="BS10" s="126">
        <f>BR10/500</f>
        <v>0.92</v>
      </c>
      <c r="BT10" s="126"/>
      <c r="BU10" s="126">
        <f>IF(BT10="","",BT10/1.5)</f>
      </c>
      <c r="BV10" s="126"/>
      <c r="BW10" s="126"/>
      <c r="BX10" s="126"/>
      <c r="BY10" s="129"/>
      <c r="BZ10" s="130"/>
      <c r="CA10" s="131">
        <f>SUM(CL10:EP10)</f>
        <v>4</v>
      </c>
      <c r="CB10" s="132">
        <f>CA10/CB$1*100</f>
        <v>5.555555555555555</v>
      </c>
      <c r="CC10" s="133">
        <f>(AJ10+BF10+BJ10+BS10+BU10+BX10)/3</f>
        <v>5.979869281045754</v>
      </c>
      <c r="CD10" s="133">
        <f>CC10*10</f>
        <v>59.79869281045754</v>
      </c>
      <c r="CE10" s="134"/>
      <c r="CF10" s="134"/>
      <c r="CG10" s="135" t="str">
        <f>IF(CB10&gt;25,"RF",IF(CC10&gt;5.9,"A","EE"))</f>
        <v>A</v>
      </c>
      <c r="CH10" s="136"/>
      <c r="CI10" s="135" t="str">
        <f>IF(CG10="A","A",IF(CG10="RF",CG10,IF(CG10="EE",IF(CH10="",CG10,IF(CH10&gt;5.9,"A","RNEE")))))</f>
        <v>A</v>
      </c>
      <c r="CJ10" s="137">
        <f>IF(CH10="",CC10,CH10)</f>
        <v>5.979869281045754</v>
      </c>
      <c r="CK10" s="115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7">
        <f>IF(AJ10="",2,"")</f>
      </c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7">
        <f>IF(BJ10="",2,"")</f>
      </c>
      <c r="DR10" s="116"/>
      <c r="DS10" s="116"/>
      <c r="DT10" s="116"/>
      <c r="DU10" s="116">
        <v>2</v>
      </c>
      <c r="DV10" s="116"/>
      <c r="DW10" s="116"/>
      <c r="DX10" s="117">
        <f>IF(BU10="",2,"")</f>
        <v>2</v>
      </c>
      <c r="DY10" s="118"/>
      <c r="DZ10" s="116"/>
      <c r="EA10" s="116"/>
      <c r="EB10" s="116"/>
      <c r="EC10" s="116"/>
      <c r="ED10" s="116"/>
      <c r="EE10" s="116"/>
      <c r="EF10" s="117"/>
      <c r="EG10" s="116"/>
      <c r="EH10" s="116"/>
      <c r="EI10" s="116"/>
      <c r="EJ10" s="116"/>
      <c r="EK10" s="116"/>
      <c r="EL10" s="116"/>
      <c r="EM10" s="116"/>
      <c r="EN10" s="116"/>
      <c r="EO10" s="118"/>
      <c r="EP10" s="118"/>
      <c r="EQ10" s="119"/>
    </row>
    <row r="11" spans="1:147" s="120" customFormat="1" ht="16.5" customHeight="1">
      <c r="A11"/>
      <c r="B11" s="100">
        <v>7</v>
      </c>
      <c r="C11" s="101" t="s">
        <v>143</v>
      </c>
      <c r="D11" s="102" t="s">
        <v>144</v>
      </c>
      <c r="E11" s="102" t="s">
        <v>126</v>
      </c>
      <c r="F11" s="102">
        <v>11</v>
      </c>
      <c r="G11" s="102" t="s">
        <v>145</v>
      </c>
      <c r="H11" s="103">
        <v>0.4888888888888889</v>
      </c>
      <c r="I11" s="103">
        <f>IF(COUNT(H11)=0,"",H11-$I$2)</f>
        <v>0.09305555555555556</v>
      </c>
      <c r="J11" s="138">
        <v>1</v>
      </c>
      <c r="K11" s="138">
        <v>1</v>
      </c>
      <c r="L11" s="138">
        <v>0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38">
        <v>1</v>
      </c>
      <c r="V11" s="102">
        <v>1</v>
      </c>
      <c r="W11" s="102">
        <v>1</v>
      </c>
      <c r="X11" s="102">
        <v>1</v>
      </c>
      <c r="Y11" s="102">
        <v>1</v>
      </c>
      <c r="Z11" s="102">
        <v>1</v>
      </c>
      <c r="AA11" s="102">
        <v>1</v>
      </c>
      <c r="AB11" s="102">
        <v>1</v>
      </c>
      <c r="AC11" s="102">
        <v>1</v>
      </c>
      <c r="AD11" s="102">
        <v>1</v>
      </c>
      <c r="AE11" s="102">
        <v>1</v>
      </c>
      <c r="AF11" s="102">
        <v>1</v>
      </c>
      <c r="AG11" s="102">
        <v>1</v>
      </c>
      <c r="AH11" s="102">
        <f>Z11*$Z$2+AA11*$AA$2+AB11*$AB$2+AC11*$AC$2+AD11*$AD$2+AE11*$AE$2+AF11*$AF$2+AG11*$AG$2</f>
        <v>8</v>
      </c>
      <c r="AI11" s="102">
        <f>IF(AH11&lt;0,0,AH11)</f>
        <v>8</v>
      </c>
      <c r="AJ11" s="104">
        <f>IF(COUNT(J11:AG11)=0,"",(J11*$J$2+K11*$K$2+L11*$L$2+M11*$M$2+N11*$N$2+O11*$O$2+P11*$P$2+Q11*$Q$2+R11*$R$2+S11*$S$2+T11*$T$2+U11*$U$2+V11*$V$2+W11*$W$2+X11*$X$2+Y11*$Y$2+AI11)*10/$H$2)</f>
        <v>9.583333333333334</v>
      </c>
      <c r="AK11" s="104"/>
      <c r="AL11" s="104"/>
      <c r="AM11" s="104">
        <v>1</v>
      </c>
      <c r="AN11" s="104">
        <v>1</v>
      </c>
      <c r="AO11" s="104">
        <v>-1</v>
      </c>
      <c r="AP11" s="104">
        <v>1</v>
      </c>
      <c r="AQ11" s="104">
        <v>1</v>
      </c>
      <c r="AR11" s="104">
        <v>-1</v>
      </c>
      <c r="AS11" s="104">
        <v>1</v>
      </c>
      <c r="AT11" s="104">
        <v>1</v>
      </c>
      <c r="AU11" s="104">
        <v>-1</v>
      </c>
      <c r="AV11" s="104">
        <v>-1</v>
      </c>
      <c r="AW11" s="104">
        <v>1</v>
      </c>
      <c r="AX11" s="104"/>
      <c r="AY11" s="104">
        <v>1</v>
      </c>
      <c r="AZ11" s="104">
        <v>1</v>
      </c>
      <c r="BA11" s="104">
        <v>1</v>
      </c>
      <c r="BB11" s="104">
        <v>1</v>
      </c>
      <c r="BC11" s="104">
        <v>1</v>
      </c>
      <c r="BD11" s="105">
        <v>0.7041666666666667</v>
      </c>
      <c r="BE11" s="106">
        <f>IF(BD11-$BD$2&lt;0,"",BD11-$BD$2)</f>
        <v>0.012500000000000067</v>
      </c>
      <c r="BF11" s="104">
        <f>IF(COUNT(AM11:BC11)=0,"",SUM(AM11:BC11)/17)</f>
        <v>0.47058823529411764</v>
      </c>
      <c r="BG11" s="104">
        <v>0.5055555555555555</v>
      </c>
      <c r="BH11" s="103">
        <f>IF(COUNT(BG11)=0,"",BG11-$BH$2)</f>
        <v>0.12708333333333333</v>
      </c>
      <c r="BI11" s="104">
        <v>11.5</v>
      </c>
      <c r="BJ11" s="104">
        <f>IF(BI11="","",BI11/1.5)</f>
        <v>7.666666666666667</v>
      </c>
      <c r="BK11" s="104"/>
      <c r="BL11" s="104"/>
      <c r="BM11" s="104">
        <v>100</v>
      </c>
      <c r="BN11" s="104">
        <v>100</v>
      </c>
      <c r="BO11" s="104">
        <v>100</v>
      </c>
      <c r="BP11" s="104">
        <v>80</v>
      </c>
      <c r="BQ11" s="104">
        <v>80</v>
      </c>
      <c r="BR11" s="104">
        <f>SUM(BM11:BQ11)</f>
        <v>460</v>
      </c>
      <c r="BS11" s="104">
        <f>BR11/500</f>
        <v>0.92</v>
      </c>
      <c r="BT11" s="104"/>
      <c r="BU11" s="104">
        <f>IF(BT11="","",BT11/1.5)</f>
      </c>
      <c r="BV11" s="104"/>
      <c r="BW11" s="104"/>
      <c r="BX11" s="104"/>
      <c r="BY11" s="105"/>
      <c r="BZ11" s="107"/>
      <c r="CA11" s="108">
        <f>SUM(CL11:EP11)</f>
        <v>2</v>
      </c>
      <c r="CB11" s="109">
        <f>CA11/CB$1*100</f>
        <v>2.7777777777777777</v>
      </c>
      <c r="CC11" s="110">
        <f>(AJ11+BF11+BJ11+BS11+BU11+BX11)/3</f>
        <v>6.213529411764707</v>
      </c>
      <c r="CD11" s="110">
        <f>CC11*10</f>
        <v>62.13529411764707</v>
      </c>
      <c r="CE11" s="111"/>
      <c r="CF11" s="111"/>
      <c r="CG11" s="112" t="str">
        <f>IF(CB11&gt;25,"RF",IF(CC11&gt;5.9,"A","EE"))</f>
        <v>A</v>
      </c>
      <c r="CH11" s="113"/>
      <c r="CI11" s="112" t="str">
        <f>IF(CG11="A","A",IF(CG11="RF",CG11,IF(CG11="EE",IF(CH11="",CG11,IF(CH11&gt;5.9,"A","RNEE")))))</f>
        <v>A</v>
      </c>
      <c r="CJ11" s="114">
        <f>IF(CH11="",CC11,CH11)</f>
        <v>6.213529411764707</v>
      </c>
      <c r="CK11" s="115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7">
        <f>IF(AJ11="",2,"")</f>
      </c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7">
        <f>IF(BJ11="",2,"")</f>
      </c>
      <c r="DR11" s="116"/>
      <c r="DS11" s="116"/>
      <c r="DT11" s="116"/>
      <c r="DU11" s="116"/>
      <c r="DV11" s="116"/>
      <c r="DW11" s="116"/>
      <c r="DX11" s="117">
        <f>IF(BU11="",2,"")</f>
        <v>2</v>
      </c>
      <c r="DY11" s="118"/>
      <c r="DZ11" s="116"/>
      <c r="EA11" s="116"/>
      <c r="EB11" s="116"/>
      <c r="EC11" s="116"/>
      <c r="ED11" s="116"/>
      <c r="EE11" s="116"/>
      <c r="EF11" s="117"/>
      <c r="EG11" s="116"/>
      <c r="EH11" s="116"/>
      <c r="EI11" s="116"/>
      <c r="EJ11" s="116"/>
      <c r="EK11" s="116"/>
      <c r="EL11" s="116"/>
      <c r="EM11" s="116"/>
      <c r="EN11" s="116"/>
      <c r="EO11" s="118"/>
      <c r="EP11" s="118"/>
      <c r="EQ11" s="119"/>
    </row>
    <row r="12" spans="1:147" s="120" customFormat="1" ht="16.5" customHeight="1">
      <c r="A12"/>
      <c r="B12" s="121">
        <v>8</v>
      </c>
      <c r="C12" s="122" t="s">
        <v>146</v>
      </c>
      <c r="D12" s="123" t="s">
        <v>147</v>
      </c>
      <c r="E12" s="123" t="s">
        <v>126</v>
      </c>
      <c r="F12" s="123">
        <v>11</v>
      </c>
      <c r="G12" s="123" t="s">
        <v>148</v>
      </c>
      <c r="H12" s="124">
        <v>0.4652777777777778</v>
      </c>
      <c r="I12" s="124">
        <f>IF(COUNT(H12)=0,"",H12-$I$2)</f>
        <v>0.06944444444444448</v>
      </c>
      <c r="J12" s="123">
        <v>1</v>
      </c>
      <c r="K12" s="123">
        <v>1</v>
      </c>
      <c r="L12" s="123">
        <v>1</v>
      </c>
      <c r="M12" s="123">
        <v>1</v>
      </c>
      <c r="N12" s="123">
        <v>0</v>
      </c>
      <c r="O12" s="123">
        <v>1</v>
      </c>
      <c r="P12" s="123">
        <v>1</v>
      </c>
      <c r="Q12" s="123">
        <v>1</v>
      </c>
      <c r="R12" s="123">
        <v>0</v>
      </c>
      <c r="S12" s="123">
        <v>1</v>
      </c>
      <c r="T12" s="123">
        <v>1</v>
      </c>
      <c r="U12" s="123">
        <v>1</v>
      </c>
      <c r="V12" s="123">
        <v>1</v>
      </c>
      <c r="W12" s="123">
        <v>1</v>
      </c>
      <c r="X12" s="123">
        <v>1</v>
      </c>
      <c r="Y12" s="123">
        <v>1</v>
      </c>
      <c r="Z12" s="123">
        <v>-2</v>
      </c>
      <c r="AA12" s="123">
        <v>1</v>
      </c>
      <c r="AB12" s="123">
        <v>-2</v>
      </c>
      <c r="AC12" s="123">
        <v>1</v>
      </c>
      <c r="AD12" s="123">
        <v>-2</v>
      </c>
      <c r="AE12" s="123">
        <v>1</v>
      </c>
      <c r="AF12" s="123">
        <v>1</v>
      </c>
      <c r="AG12" s="123">
        <v>-2</v>
      </c>
      <c r="AH12" s="123">
        <f>Z12*$Z$2+AA12*$AA$2+AB12*$AB$2+AC12*$AC$2+AD12*$AD$2+AE12*$AE$2+AF12*$AF$2+AG12*$AG$2</f>
        <v>-4</v>
      </c>
      <c r="AI12" s="123">
        <f>IF(AH12&lt;0,0,AH12)</f>
        <v>0</v>
      </c>
      <c r="AJ12" s="126">
        <f>IF(COUNT(J12:AG12)=0,"",(J12*$J$2+K12*$K$2+L12*$L$2+M12*$M$2+N12*$N$2+O12*$O$2+P12*$P$2+Q12*$Q$2+R12*$R$2+S12*$S$2+T12*$T$2+U12*$U$2+V12*$V$2+W12*$W$2+X12*$X$2+Y12*$Y$2+AI12)*10/$H$2)</f>
        <v>5.833333333333333</v>
      </c>
      <c r="AK12" s="126"/>
      <c r="AL12" s="126"/>
      <c r="AM12" s="126">
        <v>1</v>
      </c>
      <c r="AN12" s="126">
        <v>1</v>
      </c>
      <c r="AO12" s="126"/>
      <c r="AP12" s="126"/>
      <c r="AQ12" s="126"/>
      <c r="AR12" s="126"/>
      <c r="AS12" s="126"/>
      <c r="AT12" s="126">
        <v>1</v>
      </c>
      <c r="AU12" s="126">
        <v>1</v>
      </c>
      <c r="AV12" s="126">
        <v>-1</v>
      </c>
      <c r="AW12" s="126">
        <v>-1</v>
      </c>
      <c r="AX12" s="126">
        <v>-1</v>
      </c>
      <c r="AY12" s="126">
        <v>1</v>
      </c>
      <c r="AZ12" s="126">
        <v>1</v>
      </c>
      <c r="BA12" s="126">
        <v>1</v>
      </c>
      <c r="BB12" s="126"/>
      <c r="BC12" s="126">
        <v>1</v>
      </c>
      <c r="BD12" s="127">
        <v>0.7055555555555556</v>
      </c>
      <c r="BE12" s="128">
        <f>IF(BD12-$BD$2&lt;0,"",BD12-$BD$2)</f>
        <v>0.01388888888888895</v>
      </c>
      <c r="BF12" s="126">
        <f>IF(COUNT(AM12:BC12)=0,"",SUM(AM12:BC12)/17)</f>
        <v>0.29411764705882354</v>
      </c>
      <c r="BG12" s="126"/>
      <c r="BH12" s="124">
        <f>IF(COUNT(BG12)=0,"",BG12-$BH$2)</f>
      </c>
      <c r="BI12" s="126"/>
      <c r="BJ12" s="126">
        <f>IF(BI12="","",BI12/1.5)</f>
      </c>
      <c r="BK12" s="126"/>
      <c r="BL12" s="126"/>
      <c r="BM12" s="126">
        <v>100</v>
      </c>
      <c r="BN12" s="126">
        <v>90</v>
      </c>
      <c r="BO12" s="126">
        <v>100</v>
      </c>
      <c r="BP12" s="126">
        <v>60</v>
      </c>
      <c r="BQ12" s="126">
        <v>60</v>
      </c>
      <c r="BR12" s="126">
        <f>SUM(BM12:BQ12)</f>
        <v>410</v>
      </c>
      <c r="BS12" s="126">
        <f>BR12/500</f>
        <v>0.82</v>
      </c>
      <c r="BT12" s="126"/>
      <c r="BU12" s="126">
        <f>IF(BT12="","",BT12/1.5)</f>
      </c>
      <c r="BV12" s="126"/>
      <c r="BW12" s="126"/>
      <c r="BX12" s="126"/>
      <c r="BY12" s="129"/>
      <c r="BZ12" s="130"/>
      <c r="CA12" s="131">
        <f>SUM(CL12:EP12)</f>
        <v>18</v>
      </c>
      <c r="CB12" s="132">
        <f>CA12/CB$1*100</f>
        <v>25</v>
      </c>
      <c r="CC12" s="133">
        <f>(AJ12+BF12+BJ12+BS12+BU12+BX12)/3</f>
        <v>2.3158169934640522</v>
      </c>
      <c r="CD12" s="133">
        <f>CC12*10</f>
        <v>23.158169934640522</v>
      </c>
      <c r="CE12" s="134"/>
      <c r="CF12" s="134"/>
      <c r="CG12" s="135" t="str">
        <f>IF(CB12&gt;25,"RF",IF(CC12&gt;5.9,"A","EE"))</f>
        <v>EE</v>
      </c>
      <c r="CH12" s="136"/>
      <c r="CI12" s="135" t="str">
        <f>IF(CG12="A","A",IF(CG12="RF",CG12,IF(CG12="EE",IF(CH12="",CG12,IF(CH12&gt;5.9,"A","RNEE")))))</f>
        <v>EE</v>
      </c>
      <c r="CJ12" s="137">
        <f>IF(CH12="",CC12,CH12)</f>
        <v>2.3158169934640522</v>
      </c>
      <c r="CK12" s="115"/>
      <c r="CL12" s="116">
        <v>2</v>
      </c>
      <c r="CM12" s="116">
        <v>2</v>
      </c>
      <c r="CN12" s="116">
        <v>2</v>
      </c>
      <c r="CO12" s="116">
        <v>2</v>
      </c>
      <c r="CP12" s="116"/>
      <c r="CQ12" s="116"/>
      <c r="CR12" s="116">
        <v>2</v>
      </c>
      <c r="CS12" s="116"/>
      <c r="CT12" s="116"/>
      <c r="CU12" s="116"/>
      <c r="CV12" s="116"/>
      <c r="CW12" s="116"/>
      <c r="CX12" s="116"/>
      <c r="CY12" s="116"/>
      <c r="CZ12" s="117">
        <f>IF(AJ12="",2,"")</f>
      </c>
      <c r="DA12" s="116"/>
      <c r="DB12" s="116"/>
      <c r="DC12" s="116">
        <v>2</v>
      </c>
      <c r="DD12" s="116"/>
      <c r="DE12" s="116"/>
      <c r="DF12" s="116"/>
      <c r="DG12" s="116"/>
      <c r="DH12" s="116">
        <v>2</v>
      </c>
      <c r="DI12" s="116"/>
      <c r="DJ12" s="116"/>
      <c r="DK12" s="116"/>
      <c r="DL12" s="116"/>
      <c r="DM12" s="116"/>
      <c r="DN12" s="116"/>
      <c r="DO12" s="116"/>
      <c r="DP12" s="116"/>
      <c r="DQ12" s="117">
        <f>IF(BJ12="",2,"")</f>
        <v>2</v>
      </c>
      <c r="DR12" s="116"/>
      <c r="DS12" s="116"/>
      <c r="DT12" s="116"/>
      <c r="DU12" s="116"/>
      <c r="DV12" s="116"/>
      <c r="DW12" s="116"/>
      <c r="DX12" s="117">
        <f>IF(BU12="",2,"")</f>
        <v>2</v>
      </c>
      <c r="DY12" s="118"/>
      <c r="DZ12" s="116"/>
      <c r="EA12" s="116"/>
      <c r="EB12" s="116"/>
      <c r="EC12" s="116"/>
      <c r="ED12" s="116"/>
      <c r="EE12" s="116"/>
      <c r="EF12" s="117"/>
      <c r="EG12" s="116"/>
      <c r="EH12" s="116"/>
      <c r="EI12" s="116"/>
      <c r="EJ12" s="116"/>
      <c r="EK12" s="116"/>
      <c r="EL12" s="116"/>
      <c r="EM12" s="116"/>
      <c r="EN12" s="116"/>
      <c r="EO12" s="118"/>
      <c r="EP12" s="118"/>
      <c r="EQ12" s="119"/>
    </row>
    <row r="13" spans="1:147" s="120" customFormat="1" ht="16.5" customHeight="1">
      <c r="A13"/>
      <c r="B13" s="100">
        <v>9</v>
      </c>
      <c r="C13" s="101" t="s">
        <v>149</v>
      </c>
      <c r="D13" s="102" t="s">
        <v>150</v>
      </c>
      <c r="E13" s="102" t="s">
        <v>126</v>
      </c>
      <c r="F13" s="102">
        <v>11</v>
      </c>
      <c r="G13" s="102" t="s">
        <v>151</v>
      </c>
      <c r="H13" s="102"/>
      <c r="I13" s="102">
        <f>IF(COUNT(H13)=0,"",H13-$I$2)</f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>
        <f>Z13*$Z$2+AA13*$AA$2+AB13*$AB$2+AC13*$AC$2+AD13*$AD$2+AE13*$AE$2+AF13*$AF$2+AG13*$AG$2</f>
        <v>0</v>
      </c>
      <c r="AI13" s="102">
        <f>IF(AH13&lt;0,0,AH13)</f>
        <v>0</v>
      </c>
      <c r="AJ13" s="104">
        <f>IF(COUNT(J13:AG13)=0,"",(J13*$J$2+K13*$K$2+L13*$L$2+M13*$M$2+N13*$N$2+O13*$O$2+P13*$P$2+Q13*$Q$2+R13*$R$2+S13*$S$2+T13*$T$2+U13*$U$2+V13*$V$2+W13*$W$2+X13*$X$2+Y13*$Y$2+AI13)*10/$H$2)</f>
      </c>
      <c r="AK13" s="104"/>
      <c r="AL13" s="104"/>
      <c r="AM13" s="104">
        <v>-1</v>
      </c>
      <c r="AN13" s="104">
        <v>1</v>
      </c>
      <c r="AO13" s="104">
        <v>-1</v>
      </c>
      <c r="AP13" s="104">
        <v>1</v>
      </c>
      <c r="AQ13" s="104">
        <v>1</v>
      </c>
      <c r="AR13" s="104">
        <v>-1</v>
      </c>
      <c r="AS13" s="104">
        <v>-1</v>
      </c>
      <c r="AT13" s="104">
        <v>1</v>
      </c>
      <c r="AU13" s="104">
        <v>1</v>
      </c>
      <c r="AV13" s="104">
        <v>-1</v>
      </c>
      <c r="AW13" s="104">
        <v>-1</v>
      </c>
      <c r="AX13" s="104">
        <v>-1</v>
      </c>
      <c r="AY13" s="104">
        <v>1</v>
      </c>
      <c r="AZ13" s="104">
        <v>-1</v>
      </c>
      <c r="BA13" s="104">
        <v>1</v>
      </c>
      <c r="BB13" s="104">
        <v>1</v>
      </c>
      <c r="BC13" s="104">
        <v>-1</v>
      </c>
      <c r="BD13" s="105">
        <v>0.7048611111111112</v>
      </c>
      <c r="BE13" s="106">
        <f>IF(BD13-$BD$2&lt;0,"",BD13-$BD$2)</f>
        <v>0.013194444444444509</v>
      </c>
      <c r="BF13" s="104">
        <f>IF(COUNT(AM13:BC13)=0,"",SUM(AM13:BC13)/17)</f>
        <v>-0.058823529411764705</v>
      </c>
      <c r="BG13" s="104"/>
      <c r="BH13" s="102">
        <f>IF(COUNT(BG13)=0,"",BG13-$BH$2)</f>
      </c>
      <c r="BI13" s="104"/>
      <c r="BJ13" s="104">
        <f>IF(BI13="","",BI13/1.5)</f>
      </c>
      <c r="BK13" s="104"/>
      <c r="BL13" s="104"/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f>SUM(BM13:BQ13)</f>
        <v>0</v>
      </c>
      <c r="BS13" s="104">
        <f>BR13/500</f>
        <v>0</v>
      </c>
      <c r="BT13" s="104"/>
      <c r="BU13" s="104">
        <f>IF(BT13="","",BT13/1.5)</f>
      </c>
      <c r="BV13" s="104"/>
      <c r="BW13" s="104"/>
      <c r="BX13" s="104"/>
      <c r="BY13" s="105"/>
      <c r="BZ13" s="107"/>
      <c r="CA13" s="108">
        <f>SUM(CL13:EP13)</f>
        <v>24</v>
      </c>
      <c r="CB13" s="109">
        <f>CA13/CB$1*100</f>
        <v>33.33333333333333</v>
      </c>
      <c r="CC13" s="110">
        <f>(AJ13+BF13+BJ13+BS13+BU13+BX13)/3</f>
        <v>-0.0196078431372549</v>
      </c>
      <c r="CD13" s="110">
        <f>CC13*10</f>
        <v>-0.19607843137254902</v>
      </c>
      <c r="CE13" s="111"/>
      <c r="CF13" s="111"/>
      <c r="CG13" s="112" t="str">
        <f>IF(CB13&gt;25,"RF",IF(CC13&gt;5.9,"A","EE"))</f>
        <v>RF</v>
      </c>
      <c r="CH13" s="113"/>
      <c r="CI13" s="112" t="str">
        <f>IF(CG13="A","A",IF(CG13="RF",CG13,IF(CG13="EE",IF(CH13="",CG13,IF(CH13&gt;5.9,"A","RNEE")))))</f>
        <v>RF</v>
      </c>
      <c r="CJ13" s="114">
        <f>IF(CH13="",CC13,CH13)</f>
        <v>-0.0196078431372549</v>
      </c>
      <c r="CK13" s="115"/>
      <c r="CL13" s="116"/>
      <c r="CM13" s="116"/>
      <c r="CN13" s="116"/>
      <c r="CO13" s="116"/>
      <c r="CP13" s="116"/>
      <c r="CQ13" s="116">
        <v>2</v>
      </c>
      <c r="CR13" s="116"/>
      <c r="CS13" s="116"/>
      <c r="CT13" s="116"/>
      <c r="CU13" s="116"/>
      <c r="CV13" s="116"/>
      <c r="CW13" s="116"/>
      <c r="CX13" s="116"/>
      <c r="CY13" s="116">
        <v>2</v>
      </c>
      <c r="CZ13" s="117">
        <f>IF(AJ13="",2,"")</f>
        <v>2</v>
      </c>
      <c r="DA13" s="116"/>
      <c r="DB13" s="116"/>
      <c r="DC13" s="116"/>
      <c r="DD13" s="116"/>
      <c r="DE13" s="116"/>
      <c r="DF13" s="116">
        <v>2</v>
      </c>
      <c r="DG13" s="116"/>
      <c r="DH13" s="116">
        <v>2</v>
      </c>
      <c r="DI13" s="116"/>
      <c r="DJ13" s="116"/>
      <c r="DK13" s="116">
        <v>2</v>
      </c>
      <c r="DL13" s="116"/>
      <c r="DM13" s="116"/>
      <c r="DN13" s="116">
        <v>2</v>
      </c>
      <c r="DO13" s="116"/>
      <c r="DP13" s="116"/>
      <c r="DQ13" s="117">
        <f>IF(BJ13="",2,"")</f>
        <v>2</v>
      </c>
      <c r="DR13" s="116">
        <v>2</v>
      </c>
      <c r="DS13" s="116"/>
      <c r="DT13" s="116">
        <v>2</v>
      </c>
      <c r="DU13" s="116"/>
      <c r="DV13" s="116"/>
      <c r="DW13" s="116">
        <v>2</v>
      </c>
      <c r="DX13" s="117">
        <f>IF(BU13="",2,"")</f>
        <v>2</v>
      </c>
      <c r="DY13" s="118"/>
      <c r="DZ13" s="116"/>
      <c r="EA13" s="116"/>
      <c r="EB13" s="116"/>
      <c r="EC13" s="116"/>
      <c r="ED13" s="116"/>
      <c r="EE13" s="116"/>
      <c r="EF13" s="117"/>
      <c r="EG13" s="116"/>
      <c r="EH13" s="116"/>
      <c r="EI13" s="116"/>
      <c r="EJ13" s="116"/>
      <c r="EK13" s="116"/>
      <c r="EL13" s="116"/>
      <c r="EM13" s="116"/>
      <c r="EN13" s="116"/>
      <c r="EO13" s="118"/>
      <c r="EP13" s="118"/>
      <c r="EQ13" s="119"/>
    </row>
    <row r="14" spans="1:147" s="120" customFormat="1" ht="16.5" customHeight="1">
      <c r="A14"/>
      <c r="B14" s="121">
        <v>10</v>
      </c>
      <c r="C14" s="122" t="s">
        <v>152</v>
      </c>
      <c r="D14" s="123" t="s">
        <v>153</v>
      </c>
      <c r="E14" s="123" t="s">
        <v>126</v>
      </c>
      <c r="F14" s="123">
        <v>11</v>
      </c>
      <c r="G14" s="123" t="s">
        <v>154</v>
      </c>
      <c r="H14" s="123"/>
      <c r="I14" s="123">
        <f>IF(COUNT(H14)=0,"",H14-$I$2)</f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>
        <f>Z14*$Z$2+AA14*$AA$2+AB14*$AB$2+AC14*$AC$2+AD14*$AD$2+AE14*$AE$2+AF14*$AF$2+AG14*$AG$2</f>
        <v>0</v>
      </c>
      <c r="AI14" s="123">
        <f>IF(AH14&lt;0,0,AH14)</f>
        <v>0</v>
      </c>
      <c r="AJ14" s="126">
        <f>IF(COUNT(J14:AG14)=0,"",(J14*$J$2+K14*$K$2+L14*$L$2+M14*$M$2+N14*$N$2+O14*$O$2+P14*$P$2+Q14*$Q$2+R14*$R$2+S14*$S$2+T14*$T$2+U14*$U$2+V14*$V$2+W14*$W$2+X14*$X$2+Y14*$Y$2+AI14)*10/$H$2)</f>
      </c>
      <c r="AK14" s="126"/>
      <c r="AL14" s="126"/>
      <c r="AM14" s="126">
        <v>1</v>
      </c>
      <c r="AN14" s="126">
        <v>1</v>
      </c>
      <c r="AO14" s="126">
        <v>-1</v>
      </c>
      <c r="AP14" s="126">
        <v>1</v>
      </c>
      <c r="AQ14" s="126">
        <v>1</v>
      </c>
      <c r="AR14" s="126">
        <v>-1</v>
      </c>
      <c r="AS14" s="126">
        <v>1</v>
      </c>
      <c r="AT14" s="126">
        <v>1</v>
      </c>
      <c r="AU14" s="126">
        <v>1</v>
      </c>
      <c r="AV14" s="126">
        <v>1</v>
      </c>
      <c r="AW14" s="126">
        <v>-1</v>
      </c>
      <c r="AX14" s="126">
        <v>-1</v>
      </c>
      <c r="AY14" s="126">
        <v>1</v>
      </c>
      <c r="AZ14" s="126">
        <v>1</v>
      </c>
      <c r="BA14" s="126">
        <v>1</v>
      </c>
      <c r="BB14" s="126">
        <v>1</v>
      </c>
      <c r="BC14" s="126">
        <v>1</v>
      </c>
      <c r="BD14" s="127">
        <v>0.70625</v>
      </c>
      <c r="BE14" s="128">
        <f>IF(BD14-$BD$2&lt;0,"",BD14-$BD$2)</f>
        <v>0.014583333333333393</v>
      </c>
      <c r="BF14" s="126">
        <f>IF(COUNT(AM14:BC14)=0,"",SUM(AM14:BC14)/17)</f>
        <v>0.5294117647058824</v>
      </c>
      <c r="BG14" s="126">
        <v>0.47638888888888886</v>
      </c>
      <c r="BH14" s="124">
        <f>IF(COUNT(BG14)=0,"",BG14-$BH$2)</f>
        <v>0.09791666666666665</v>
      </c>
      <c r="BI14" s="126">
        <v>3</v>
      </c>
      <c r="BJ14" s="126">
        <f>IF(BI14="","",BI14/1.5)</f>
        <v>2</v>
      </c>
      <c r="BK14" s="126"/>
      <c r="BL14" s="126"/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f>SUM(BM14:BQ14)</f>
        <v>0</v>
      </c>
      <c r="BS14" s="126">
        <f>BR14/500</f>
        <v>0</v>
      </c>
      <c r="BT14" s="126"/>
      <c r="BU14" s="126">
        <f>IF(BT14="","",BT14/1.5)</f>
      </c>
      <c r="BV14" s="126"/>
      <c r="BW14" s="126"/>
      <c r="BX14" s="126"/>
      <c r="BY14" s="129"/>
      <c r="BZ14" s="130"/>
      <c r="CA14" s="131">
        <f>SUM(CL14:EP14)</f>
        <v>18</v>
      </c>
      <c r="CB14" s="132">
        <f>CA14/CB$1*100</f>
        <v>25</v>
      </c>
      <c r="CC14" s="133">
        <f>(AJ14+BF14+BJ14+BS14+BU14+BX14)/3</f>
        <v>0.8431372549019608</v>
      </c>
      <c r="CD14" s="133">
        <f>CC14*10</f>
        <v>8.431372549019608</v>
      </c>
      <c r="CE14" s="134"/>
      <c r="CF14" s="134"/>
      <c r="CG14" s="135" t="str">
        <f>IF(CB14&gt;25,"RF",IF(CC14&gt;5.9,"A","EE"))</f>
        <v>EE</v>
      </c>
      <c r="CH14" s="136"/>
      <c r="CI14" s="135" t="str">
        <f>IF(CG14="A","A",IF(CG14="RF",CG14,IF(CG14="EE",IF(CH14="",CG14,IF(CH14&gt;5.9,"A","RNEE")))))</f>
        <v>EE</v>
      </c>
      <c r="CJ14" s="137">
        <f>IF(CH14="",CC14,CH14)</f>
        <v>0.8431372549019608</v>
      </c>
      <c r="CK14" s="115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>
        <v>2</v>
      </c>
      <c r="CV14" s="116"/>
      <c r="CW14" s="116"/>
      <c r="CX14" s="116"/>
      <c r="CY14" s="116"/>
      <c r="CZ14" s="117">
        <f>IF(AJ14="",2,"")</f>
        <v>2</v>
      </c>
      <c r="DA14" s="116"/>
      <c r="DB14" s="116"/>
      <c r="DC14" s="116">
        <v>2</v>
      </c>
      <c r="DD14" s="116">
        <v>2</v>
      </c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7">
        <f>IF(BJ14="",2,"")</f>
      </c>
      <c r="DR14" s="116">
        <v>2</v>
      </c>
      <c r="DS14" s="116"/>
      <c r="DT14" s="116">
        <v>2</v>
      </c>
      <c r="DU14" s="116"/>
      <c r="DV14" s="116">
        <v>2</v>
      </c>
      <c r="DW14" s="116">
        <v>2</v>
      </c>
      <c r="DX14" s="117">
        <f>IF(BU14="",2,"")</f>
        <v>2</v>
      </c>
      <c r="DY14" s="118"/>
      <c r="DZ14" s="116"/>
      <c r="EA14" s="116"/>
      <c r="EB14" s="116"/>
      <c r="EC14" s="116"/>
      <c r="ED14" s="116"/>
      <c r="EE14" s="116"/>
      <c r="EF14" s="117"/>
      <c r="EG14" s="116"/>
      <c r="EH14" s="116"/>
      <c r="EI14" s="116"/>
      <c r="EJ14" s="116"/>
      <c r="EK14" s="116"/>
      <c r="EL14" s="116"/>
      <c r="EM14" s="116"/>
      <c r="EN14" s="116"/>
      <c r="EO14" s="118"/>
      <c r="EP14" s="118"/>
      <c r="EQ14" s="119"/>
    </row>
    <row r="15" spans="1:147" s="120" customFormat="1" ht="16.5" customHeight="1">
      <c r="A15"/>
      <c r="B15" s="100">
        <v>11</v>
      </c>
      <c r="C15" s="101" t="s">
        <v>155</v>
      </c>
      <c r="D15" s="139" t="s">
        <v>156</v>
      </c>
      <c r="E15" s="102" t="s">
        <v>126</v>
      </c>
      <c r="F15" s="102">
        <v>11</v>
      </c>
      <c r="G15" s="102" t="s">
        <v>157</v>
      </c>
      <c r="H15" s="102"/>
      <c r="I15" s="102">
        <f>IF(COUNT(H15)=0,"",H15-$I$2)</f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>
        <f>Z15*$Z$2+AA15*$AA$2+AB15*$AB$2+AC15*$AC$2+AD15*$AD$2+AE15*$AE$2+AF15*$AF$2+AG15*$AG$2</f>
        <v>0</v>
      </c>
      <c r="AI15" s="102">
        <f>IF(AH15&lt;0,0,AH15)</f>
        <v>0</v>
      </c>
      <c r="AJ15" s="104">
        <f>IF(COUNT(J15:AG15)=0,"",(J15*$J$2+K15*$K$2+L15*$L$2+M15*$M$2+N15*$N$2+O15*$O$2+P15*$P$2+Q15*$Q$2+R15*$R$2+S15*$S$2+T15*$T$2+U15*$U$2+V15*$V$2+W15*$W$2+X15*$X$2+Y15*$Y$2+AI15)*10/$H$2)</f>
      </c>
      <c r="AK15" s="104"/>
      <c r="AL15" s="104"/>
      <c r="AM15" s="104">
        <v>1</v>
      </c>
      <c r="AN15" s="104">
        <v>1</v>
      </c>
      <c r="AO15" s="104">
        <v>1</v>
      </c>
      <c r="AP15" s="104">
        <v>1</v>
      </c>
      <c r="AQ15" s="104">
        <v>1</v>
      </c>
      <c r="AR15" s="104">
        <v>-1</v>
      </c>
      <c r="AS15" s="104">
        <v>1</v>
      </c>
      <c r="AT15" s="104">
        <v>-1</v>
      </c>
      <c r="AU15" s="104">
        <v>-1</v>
      </c>
      <c r="AV15" s="104">
        <v>1</v>
      </c>
      <c r="AW15" s="104">
        <v>1</v>
      </c>
      <c r="AX15" s="104">
        <v>1</v>
      </c>
      <c r="AY15" s="104">
        <v>1</v>
      </c>
      <c r="AZ15" s="104">
        <v>1</v>
      </c>
      <c r="BA15" s="104">
        <v>1</v>
      </c>
      <c r="BB15" s="104"/>
      <c r="BC15" s="104">
        <v>1</v>
      </c>
      <c r="BD15" s="105">
        <v>0.7034722222222223</v>
      </c>
      <c r="BE15" s="106">
        <f>IF(BD15-$BD$2&lt;0,"",BD15-$BD$2)</f>
        <v>0.011805555555555625</v>
      </c>
      <c r="BF15" s="104">
        <f>IF(COUNT(AM15:BC15)=0,"",SUM(AM15:BC15)/17)</f>
        <v>0.5882352941176471</v>
      </c>
      <c r="BG15" s="104"/>
      <c r="BH15" s="102">
        <f>IF(COUNT(BG15)=0,"",BG15-$BH$2)</f>
      </c>
      <c r="BI15" s="104"/>
      <c r="BJ15" s="104">
        <f>IF(BI15="","",BI15/1.5)</f>
      </c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>
        <f>IF(BT15="","",BT15/1.5)</f>
      </c>
      <c r="BV15" s="104"/>
      <c r="BW15" s="104"/>
      <c r="BX15" s="104"/>
      <c r="BY15" s="105"/>
      <c r="BZ15" s="107"/>
      <c r="CA15" s="108">
        <f>SUM(CL15:EP15)</f>
        <v>42</v>
      </c>
      <c r="CB15" s="109">
        <f>CA15/CB$1*100</f>
        <v>58.333333333333336</v>
      </c>
      <c r="CC15" s="110">
        <f>(AJ15+BF15+BJ15+BS15+BU15+BX15)/3</f>
        <v>0.19607843137254902</v>
      </c>
      <c r="CD15" s="110">
        <f>CC15*10</f>
        <v>1.9607843137254901</v>
      </c>
      <c r="CE15" s="111"/>
      <c r="CF15" s="111"/>
      <c r="CG15" s="112" t="str">
        <f>IF(CB15&gt;25,"RF",IF(CC15&gt;5.9,"A","EE"))</f>
        <v>RF</v>
      </c>
      <c r="CH15" s="113"/>
      <c r="CI15" s="112" t="str">
        <f>IF(CG15="A","A",IF(CG15="RF",CG15,IF(CG15="EE",IF(CH15="",CG15,IF(CH15&gt;5.9,"A","RNEE")))))</f>
        <v>RF</v>
      </c>
      <c r="CJ15" s="114">
        <f>IF(CH15="",CC15,CH15)</f>
        <v>0.19607843137254902</v>
      </c>
      <c r="CK15" s="115"/>
      <c r="CL15" s="116"/>
      <c r="CM15" s="116"/>
      <c r="CN15" s="116"/>
      <c r="CO15" s="116"/>
      <c r="CP15" s="116"/>
      <c r="CQ15" s="116"/>
      <c r="CR15" s="116">
        <v>2</v>
      </c>
      <c r="CS15" s="116"/>
      <c r="CT15" s="116"/>
      <c r="CU15" s="116"/>
      <c r="CV15" s="116"/>
      <c r="CW15" s="116"/>
      <c r="CX15" s="116"/>
      <c r="CY15" s="116"/>
      <c r="CZ15" s="117">
        <f>IF(AJ15="",2,"")</f>
        <v>2</v>
      </c>
      <c r="DA15" s="116"/>
      <c r="DB15" s="116">
        <v>2</v>
      </c>
      <c r="DC15" s="116">
        <v>2</v>
      </c>
      <c r="DD15" s="116">
        <v>2</v>
      </c>
      <c r="DE15" s="116">
        <v>2</v>
      </c>
      <c r="DF15" s="116">
        <v>2</v>
      </c>
      <c r="DG15" s="116">
        <v>2</v>
      </c>
      <c r="DH15" s="116">
        <v>2</v>
      </c>
      <c r="DI15" s="116"/>
      <c r="DJ15" s="116"/>
      <c r="DK15" s="116">
        <v>2</v>
      </c>
      <c r="DL15" s="116">
        <v>2</v>
      </c>
      <c r="DM15" s="116">
        <v>2</v>
      </c>
      <c r="DN15" s="116">
        <v>2</v>
      </c>
      <c r="DO15" s="116">
        <v>2</v>
      </c>
      <c r="DP15" s="116"/>
      <c r="DQ15" s="117">
        <f>IF(BJ15="",2,"")</f>
        <v>2</v>
      </c>
      <c r="DR15" s="116">
        <v>2</v>
      </c>
      <c r="DS15" s="116"/>
      <c r="DT15" s="116">
        <v>2</v>
      </c>
      <c r="DU15" s="116">
        <v>2</v>
      </c>
      <c r="DV15" s="116">
        <v>2</v>
      </c>
      <c r="DW15" s="116">
        <v>2</v>
      </c>
      <c r="DX15" s="117">
        <f>IF(BU15="",2,"")</f>
        <v>2</v>
      </c>
      <c r="DY15" s="118"/>
      <c r="DZ15" s="116"/>
      <c r="EA15" s="116"/>
      <c r="EB15" s="116"/>
      <c r="EC15" s="116"/>
      <c r="ED15" s="116"/>
      <c r="EE15" s="116"/>
      <c r="EF15" s="117"/>
      <c r="EG15" s="116"/>
      <c r="EH15" s="116"/>
      <c r="EI15" s="116"/>
      <c r="EJ15" s="116"/>
      <c r="EK15" s="116"/>
      <c r="EL15" s="116"/>
      <c r="EM15" s="116"/>
      <c r="EN15" s="116"/>
      <c r="EO15" s="118"/>
      <c r="EP15" s="118"/>
      <c r="EQ15" s="119"/>
    </row>
    <row r="16" spans="1:147" s="120" customFormat="1" ht="16.5" customHeight="1">
      <c r="A16"/>
      <c r="B16" s="121">
        <v>12</v>
      </c>
      <c r="C16" s="122" t="s">
        <v>158</v>
      </c>
      <c r="D16" s="123" t="s">
        <v>159</v>
      </c>
      <c r="E16" s="123" t="s">
        <v>126</v>
      </c>
      <c r="F16" s="123">
        <v>11</v>
      </c>
      <c r="G16" s="123" t="s">
        <v>160</v>
      </c>
      <c r="H16" s="124">
        <v>0.4965277777777778</v>
      </c>
      <c r="I16" s="124">
        <f>IF(COUNT(H16)=0,"",H16-$I$2)</f>
        <v>0.10069444444444448</v>
      </c>
      <c r="J16" s="125">
        <v>1</v>
      </c>
      <c r="K16" s="125">
        <v>1</v>
      </c>
      <c r="L16" s="125">
        <v>1</v>
      </c>
      <c r="M16" s="125">
        <v>1</v>
      </c>
      <c r="N16" s="125">
        <v>1</v>
      </c>
      <c r="O16" s="125">
        <v>1</v>
      </c>
      <c r="P16" s="125">
        <v>1</v>
      </c>
      <c r="Q16" s="125">
        <v>1</v>
      </c>
      <c r="R16" s="125">
        <v>1</v>
      </c>
      <c r="S16" s="125">
        <v>1</v>
      </c>
      <c r="T16" s="125">
        <v>0</v>
      </c>
      <c r="U16" s="125">
        <v>1</v>
      </c>
      <c r="V16" s="123">
        <v>1</v>
      </c>
      <c r="W16" s="123">
        <v>1</v>
      </c>
      <c r="X16" s="123">
        <v>1</v>
      </c>
      <c r="Y16" s="123">
        <v>1</v>
      </c>
      <c r="Z16" s="123">
        <v>1</v>
      </c>
      <c r="AA16" s="123">
        <v>1</v>
      </c>
      <c r="AB16" s="123">
        <v>1</v>
      </c>
      <c r="AC16" s="123">
        <v>1</v>
      </c>
      <c r="AD16" s="123">
        <v>1</v>
      </c>
      <c r="AE16" s="123">
        <v>1</v>
      </c>
      <c r="AF16" s="123">
        <v>1</v>
      </c>
      <c r="AG16" s="123">
        <v>1</v>
      </c>
      <c r="AH16" s="123">
        <f>Z16*$Z$2+AA16*$AA$2+AB16*$AB$2+AC16*$AC$2+AD16*$AD$2+AE16*$AE$2+AF16*$AF$2+AG16*$AG$2</f>
        <v>8</v>
      </c>
      <c r="AI16" s="123">
        <f>IF(AH16&lt;0,0,AH16)</f>
        <v>8</v>
      </c>
      <c r="AJ16" s="126">
        <f>IF(COUNT(J16:AG16)=0,"",(J16*$J$2+K16*$K$2+L16*$L$2+M16*$M$2+N16*$N$2+O16*$O$2+P16*$P$2+Q16*$Q$2+R16*$R$2+S16*$S$2+T16*$T$2+U16*$U$2+V16*$V$2+W16*$W$2+X16*$X$2+Y16*$Y$2+AI16)*10/$H$2)</f>
        <v>9.583333333333334</v>
      </c>
      <c r="AK16" s="126"/>
      <c r="AL16" s="126"/>
      <c r="AM16" s="126">
        <v>1</v>
      </c>
      <c r="AN16" s="126">
        <v>-1</v>
      </c>
      <c r="AO16" s="126">
        <v>-1</v>
      </c>
      <c r="AP16" s="126">
        <v>1</v>
      </c>
      <c r="AQ16" s="126">
        <v>1</v>
      </c>
      <c r="AR16" s="126">
        <v>-1</v>
      </c>
      <c r="AS16" s="126">
        <v>-1</v>
      </c>
      <c r="AT16" s="126">
        <v>1</v>
      </c>
      <c r="AU16" s="126">
        <v>1</v>
      </c>
      <c r="AV16" s="126">
        <v>1</v>
      </c>
      <c r="AW16" s="126">
        <v>1</v>
      </c>
      <c r="AX16" s="126">
        <v>1</v>
      </c>
      <c r="AY16" s="126">
        <v>1</v>
      </c>
      <c r="AZ16" s="126">
        <v>1</v>
      </c>
      <c r="BA16" s="126">
        <v>-1</v>
      </c>
      <c r="BB16" s="126">
        <v>-1</v>
      </c>
      <c r="BC16" s="126">
        <v>1</v>
      </c>
      <c r="BD16" s="127">
        <v>0.7013888888888888</v>
      </c>
      <c r="BE16" s="128">
        <f>IF(BD16-$BD$2&lt;0,"",BD16-$BD$2)</f>
        <v>0.009722222222222188</v>
      </c>
      <c r="BF16" s="126">
        <f>IF(COUNT(AM16:BC16)=0,"",SUM(AM16:BC16)/17)</f>
        <v>0.29411764705882354</v>
      </c>
      <c r="BG16" s="126">
        <v>0.5048611111111111</v>
      </c>
      <c r="BH16" s="124">
        <f>IF(COUNT(BG16)=0,"",BG16-$BH$2)</f>
        <v>0.12638888888888888</v>
      </c>
      <c r="BI16" s="126">
        <v>7</v>
      </c>
      <c r="BJ16" s="126">
        <f>IF(BI16="","",BI16/1.5)</f>
        <v>4.666666666666667</v>
      </c>
      <c r="BK16" s="126"/>
      <c r="BL16" s="126"/>
      <c r="BM16" s="126">
        <v>100</v>
      </c>
      <c r="BN16" s="126">
        <v>100</v>
      </c>
      <c r="BO16" s="126">
        <v>100</v>
      </c>
      <c r="BP16" s="126">
        <v>50</v>
      </c>
      <c r="BQ16" s="126">
        <v>60</v>
      </c>
      <c r="BR16" s="126">
        <f>SUM(BM16:BQ16)</f>
        <v>410</v>
      </c>
      <c r="BS16" s="126">
        <f>BR16/500</f>
        <v>0.82</v>
      </c>
      <c r="BT16" s="126"/>
      <c r="BU16" s="126">
        <f>IF(BT16="","",BT16/1.5)</f>
      </c>
      <c r="BV16" s="126"/>
      <c r="BW16" s="126"/>
      <c r="BX16" s="126"/>
      <c r="BY16" s="129"/>
      <c r="BZ16" s="130"/>
      <c r="CA16" s="131">
        <f>SUM(CL16:EP16)</f>
        <v>2</v>
      </c>
      <c r="CB16" s="132">
        <f>CA16/CB$1*100</f>
        <v>2.7777777777777777</v>
      </c>
      <c r="CC16" s="133">
        <f>(AJ16+BF16+BJ16+BS16+BU16+BX16)/3</f>
        <v>5.1213725490196085</v>
      </c>
      <c r="CD16" s="133">
        <f>CC16*10</f>
        <v>51.21372549019608</v>
      </c>
      <c r="CE16" s="134"/>
      <c r="CF16" s="134"/>
      <c r="CG16" s="135" t="str">
        <f>IF(CB16&gt;25,"RF",IF(CC16&gt;5.9,"A","EE"))</f>
        <v>EE</v>
      </c>
      <c r="CH16" s="136"/>
      <c r="CI16" s="135" t="str">
        <f>IF(CG16="A","A",IF(CG16="RF",CG16,IF(CG16="EE",IF(CH16="",CG16,IF(CH16&gt;5.9,"A","RNEE")))))</f>
        <v>EE</v>
      </c>
      <c r="CJ16" s="137">
        <f>IF(CH16="",CC16,CH16)</f>
        <v>5.1213725490196085</v>
      </c>
      <c r="CK16" s="115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7">
        <f>IF(AJ16="",2,"")</f>
      </c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7">
        <f>IF(BJ16="",2,"")</f>
      </c>
      <c r="DR16" s="116"/>
      <c r="DS16" s="116"/>
      <c r="DT16" s="116"/>
      <c r="DU16" s="116"/>
      <c r="DV16" s="116"/>
      <c r="DW16" s="116"/>
      <c r="DX16" s="117">
        <f>IF(BU16="",2,"")</f>
        <v>2</v>
      </c>
      <c r="DY16" s="118"/>
      <c r="DZ16" s="116"/>
      <c r="EA16" s="116"/>
      <c r="EB16" s="116"/>
      <c r="EC16" s="116"/>
      <c r="ED16" s="116"/>
      <c r="EE16" s="116"/>
      <c r="EF16" s="117"/>
      <c r="EG16" s="116"/>
      <c r="EH16" s="116"/>
      <c r="EI16" s="116"/>
      <c r="EJ16" s="116"/>
      <c r="EK16" s="116"/>
      <c r="EL16" s="116"/>
      <c r="EM16" s="116"/>
      <c r="EN16" s="116"/>
      <c r="EO16" s="118"/>
      <c r="EP16" s="118"/>
      <c r="EQ16" s="119"/>
    </row>
    <row r="17" spans="1:147" s="120" customFormat="1" ht="16.5" customHeight="1">
      <c r="A17"/>
      <c r="B17" s="100">
        <v>13</v>
      </c>
      <c r="C17" s="101" t="s">
        <v>161</v>
      </c>
      <c r="D17" s="102" t="s">
        <v>162</v>
      </c>
      <c r="E17" s="102" t="s">
        <v>126</v>
      </c>
      <c r="F17" s="102">
        <v>11</v>
      </c>
      <c r="G17" s="102" t="s">
        <v>163</v>
      </c>
      <c r="H17" s="103">
        <v>0.4708333333333333</v>
      </c>
      <c r="I17" s="103">
        <f>IF(COUNT(H17)=0,"",H17-$I$2)</f>
        <v>0.07500000000000001</v>
      </c>
      <c r="J17" s="138">
        <v>1</v>
      </c>
      <c r="K17" s="138">
        <v>1</v>
      </c>
      <c r="L17" s="138">
        <v>1</v>
      </c>
      <c r="M17" s="138">
        <v>1</v>
      </c>
      <c r="N17" s="138">
        <v>1</v>
      </c>
      <c r="O17" s="138">
        <v>1</v>
      </c>
      <c r="P17" s="138">
        <v>1</v>
      </c>
      <c r="Q17" s="138">
        <v>1</v>
      </c>
      <c r="R17" s="138">
        <v>1</v>
      </c>
      <c r="S17" s="138">
        <v>1</v>
      </c>
      <c r="T17" s="138">
        <v>0.5</v>
      </c>
      <c r="U17" s="138">
        <v>0.5</v>
      </c>
      <c r="V17" s="102">
        <v>0.5</v>
      </c>
      <c r="W17" s="102">
        <v>0.5</v>
      </c>
      <c r="X17" s="102">
        <v>1</v>
      </c>
      <c r="Y17" s="102">
        <v>0</v>
      </c>
      <c r="Z17" s="102">
        <v>-2</v>
      </c>
      <c r="AA17" s="102">
        <v>1</v>
      </c>
      <c r="AB17" s="102">
        <v>-2</v>
      </c>
      <c r="AC17" s="102">
        <v>1</v>
      </c>
      <c r="AD17" s="102">
        <v>-2</v>
      </c>
      <c r="AE17" s="102">
        <v>1</v>
      </c>
      <c r="AF17" s="102">
        <v>1</v>
      </c>
      <c r="AG17" s="102">
        <v>-2</v>
      </c>
      <c r="AH17" s="102">
        <f>Z17*$Z$2+AA17*$AA$2+AB17*$AB$2+AC17*$AC$2+AD17*$AD$2+AE17*$AE$2+AF17*$AF$2+AG17*$AG$2</f>
        <v>-4</v>
      </c>
      <c r="AI17" s="102">
        <f>IF(AH17&lt;0,0,AH17)</f>
        <v>0</v>
      </c>
      <c r="AJ17" s="104">
        <f>IF(COUNT(J17:AG17)=0,"",(J17*$J$2+K17*$K$2+L17*$L$2+M17*$M$2+N17*$N$2+O17*$O$2+P17*$P$2+Q17*$Q$2+R17*$R$2+S17*$S$2+T17*$T$2+U17*$U$2+V17*$V$2+W17*$W$2+X17*$X$2+Y17*$Y$2+AI17)*10/$H$2)</f>
        <v>5.416666666666667</v>
      </c>
      <c r="AK17" s="104"/>
      <c r="AL17" s="104"/>
      <c r="AM17" s="104">
        <v>1</v>
      </c>
      <c r="AN17" s="104">
        <v>1</v>
      </c>
      <c r="AO17" s="104"/>
      <c r="AP17" s="104">
        <v>-1</v>
      </c>
      <c r="AQ17" s="104">
        <v>1</v>
      </c>
      <c r="AR17" s="104">
        <v>1</v>
      </c>
      <c r="AS17" s="104"/>
      <c r="AT17" s="104"/>
      <c r="AU17" s="104"/>
      <c r="AV17" s="104">
        <v>-1</v>
      </c>
      <c r="AW17" s="104">
        <v>1</v>
      </c>
      <c r="AX17" s="104">
        <v>1</v>
      </c>
      <c r="AY17" s="104"/>
      <c r="AZ17" s="104">
        <v>-1</v>
      </c>
      <c r="BA17" s="104">
        <v>1</v>
      </c>
      <c r="BB17" s="104">
        <v>1</v>
      </c>
      <c r="BC17" s="104">
        <v>1</v>
      </c>
      <c r="BD17" s="105">
        <v>0.7083333333333334</v>
      </c>
      <c r="BE17" s="106">
        <f>IF(BD17-$BD$2&lt;0,"",BD17-$BD$2)</f>
        <v>0.01666666666666672</v>
      </c>
      <c r="BF17" s="104">
        <f>IF(COUNT(AM17:BC17)=0,"",SUM(AM17:BC17)/17)</f>
        <v>0.35294117647058826</v>
      </c>
      <c r="BG17" s="104">
        <v>0.4847222222222222</v>
      </c>
      <c r="BH17" s="103">
        <f>IF(COUNT(BG17)=0,"",BG17-$BH$2)</f>
        <v>0.10625000000000001</v>
      </c>
      <c r="BI17" s="104">
        <v>8.8</v>
      </c>
      <c r="BJ17" s="104">
        <f>IF(BI17="","",BI17/1.5)</f>
        <v>5.866666666666667</v>
      </c>
      <c r="BK17" s="104"/>
      <c r="BL17" s="104"/>
      <c r="BM17" s="104">
        <v>100</v>
      </c>
      <c r="BN17" s="104">
        <v>100</v>
      </c>
      <c r="BO17" s="104">
        <v>100</v>
      </c>
      <c r="BP17" s="104">
        <v>100</v>
      </c>
      <c r="BQ17" s="104">
        <v>90</v>
      </c>
      <c r="BR17" s="104">
        <f>SUM(BM17:BQ17)</f>
        <v>490</v>
      </c>
      <c r="BS17" s="104">
        <f>BR17/500</f>
        <v>0.98</v>
      </c>
      <c r="BT17" s="104"/>
      <c r="BU17" s="104">
        <f>IF(BT17="","",BT17/1.5)</f>
      </c>
      <c r="BV17" s="104"/>
      <c r="BW17" s="104"/>
      <c r="BX17" s="104"/>
      <c r="BY17" s="105"/>
      <c r="BZ17" s="107"/>
      <c r="CA17" s="108">
        <f>SUM(CL17:EP17)</f>
        <v>4</v>
      </c>
      <c r="CB17" s="109">
        <f>CA17/CB$1*100</f>
        <v>5.555555555555555</v>
      </c>
      <c r="CC17" s="110">
        <f>(AJ17+BF17+BJ17+BS17+BU17+BX17)/3</f>
        <v>4.205424836601307</v>
      </c>
      <c r="CD17" s="110">
        <f>CC17*10</f>
        <v>42.05424836601307</v>
      </c>
      <c r="CE17" s="111"/>
      <c r="CF17" s="111"/>
      <c r="CG17" s="112" t="str">
        <f>IF(CB17&gt;25,"RF",IF(CC17&gt;5.9,"A","EE"))</f>
        <v>EE</v>
      </c>
      <c r="CH17" s="113"/>
      <c r="CI17" s="112" t="str">
        <f>IF(CG17="A","A",IF(CG17="RF",CG17,IF(CG17="EE",IF(CH17="",CG17,IF(CH17&gt;5.9,"A","RNEE")))))</f>
        <v>EE</v>
      </c>
      <c r="CJ17" s="114">
        <f>IF(CH17="",CC17,CH17)</f>
        <v>4.205424836601307</v>
      </c>
      <c r="CK17" s="115"/>
      <c r="CL17" s="116"/>
      <c r="CM17" s="116"/>
      <c r="CN17" s="116"/>
      <c r="CO17" s="116">
        <v>2</v>
      </c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7">
        <f>IF(AJ17="",2,"")</f>
      </c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7">
        <f>IF(BJ17="",2,"")</f>
      </c>
      <c r="DR17" s="116"/>
      <c r="DS17" s="116"/>
      <c r="DT17" s="116"/>
      <c r="DU17" s="116"/>
      <c r="DV17" s="116"/>
      <c r="DW17" s="116"/>
      <c r="DX17" s="117">
        <f>IF(BU17="",2,"")</f>
        <v>2</v>
      </c>
      <c r="DY17" s="118"/>
      <c r="DZ17" s="116"/>
      <c r="EA17" s="116"/>
      <c r="EB17" s="116"/>
      <c r="EC17" s="116"/>
      <c r="ED17" s="116"/>
      <c r="EE17" s="116"/>
      <c r="EF17" s="117"/>
      <c r="EG17" s="116"/>
      <c r="EH17" s="116"/>
      <c r="EI17" s="116"/>
      <c r="EJ17" s="116"/>
      <c r="EK17" s="116"/>
      <c r="EL17" s="116"/>
      <c r="EM17" s="116"/>
      <c r="EN17" s="116"/>
      <c r="EO17" s="118"/>
      <c r="EP17" s="118"/>
      <c r="EQ17" s="119"/>
    </row>
    <row r="18" spans="1:147" s="120" customFormat="1" ht="16.5" customHeight="1">
      <c r="A18"/>
      <c r="B18" s="121">
        <v>14</v>
      </c>
      <c r="C18" s="122" t="s">
        <v>164</v>
      </c>
      <c r="D18" s="123" t="s">
        <v>165</v>
      </c>
      <c r="E18" s="123" t="s">
        <v>126</v>
      </c>
      <c r="F18" s="123">
        <v>11</v>
      </c>
      <c r="G18" s="123" t="s">
        <v>166</v>
      </c>
      <c r="H18" s="123"/>
      <c r="I18" s="123">
        <f>IF(COUNT(H18)=0,"",H18-$I$2)</f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>
        <f>Z18*$Z$2+AA18*$AA$2+AB18*$AB$2+AC18*$AC$2+AD18*$AD$2+AE18*$AE$2+AF18*$AF$2+AG18*$AG$2</f>
        <v>0</v>
      </c>
      <c r="AI18" s="123">
        <f>IF(AH18&lt;0,0,AH18)</f>
        <v>0</v>
      </c>
      <c r="AJ18" s="126">
        <f>IF(COUNT(J18:AG18)=0,"",(J18*$J$2+K18*$K$2+L18*$L$2+M18*$M$2+N18*$N$2+O18*$O$2+P18*$P$2+Q18*$Q$2+R18*$R$2+S18*$S$2+T18*$T$2+U18*$U$2+V18*$V$2+W18*$W$2+X18*$X$2+Y18*$Y$2+AI18)*10/$H$2)</f>
      </c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7"/>
      <c r="BE18" s="128">
        <f>IF(BD18-$BD$2&lt;0,"",BD18-$BD$2)</f>
      </c>
      <c r="BF18" s="126">
        <f>IF(COUNT(AM18:BC18)=0,"",SUM(AM18:BC18)/17)</f>
      </c>
      <c r="BG18" s="126"/>
      <c r="BH18" s="124">
        <v>0.45625</v>
      </c>
      <c r="BI18" s="126">
        <v>3</v>
      </c>
      <c r="BJ18" s="126">
        <f>IF(BI18="","",BI18/1.5)</f>
        <v>2</v>
      </c>
      <c r="BK18" s="126"/>
      <c r="BL18" s="126"/>
      <c r="BM18" s="126">
        <v>100</v>
      </c>
      <c r="BN18" s="126">
        <v>80</v>
      </c>
      <c r="BO18" s="126">
        <v>40</v>
      </c>
      <c r="BP18" s="126">
        <v>0</v>
      </c>
      <c r="BQ18" s="126">
        <v>60</v>
      </c>
      <c r="BR18" s="126">
        <f>SUM(BM18:BQ18)</f>
        <v>280</v>
      </c>
      <c r="BS18" s="126">
        <f>BR18/500</f>
        <v>0.56</v>
      </c>
      <c r="BT18" s="126"/>
      <c r="BU18" s="126">
        <f>IF(BT18="","",BT18/1.5)</f>
      </c>
      <c r="BV18" s="126"/>
      <c r="BW18" s="126"/>
      <c r="BX18" s="126"/>
      <c r="BY18" s="129"/>
      <c r="BZ18" s="130"/>
      <c r="CA18" s="131">
        <f>SUM(CL18:EP18)</f>
        <v>18</v>
      </c>
      <c r="CB18" s="132">
        <f>CA18/CB$1*100</f>
        <v>25</v>
      </c>
      <c r="CC18" s="133">
        <f>(AJ18+BF18+BJ18+BS18+BU18+BX18)/3</f>
        <v>0.8533333333333334</v>
      </c>
      <c r="CD18" s="133">
        <f>CC18*10</f>
        <v>8.533333333333333</v>
      </c>
      <c r="CE18" s="134"/>
      <c r="CF18" s="134"/>
      <c r="CG18" s="135" t="str">
        <f>IF(CB18&gt;25,"RF",IF(CC18&gt;5.9,"A","EE"))</f>
        <v>EE</v>
      </c>
      <c r="CH18" s="136"/>
      <c r="CI18" s="135" t="str">
        <f>IF(CG18="A","A",IF(CG18="RF",CG18,IF(CG18="EE",IF(CH18="",CG18,IF(CH18&gt;5.9,"A","RNEE")))))</f>
        <v>EE</v>
      </c>
      <c r="CJ18" s="137">
        <f>IF(CH18="",CC18,CH18)</f>
        <v>0.8533333333333334</v>
      </c>
      <c r="CK18" s="115"/>
      <c r="CL18" s="116"/>
      <c r="CM18" s="116">
        <v>2</v>
      </c>
      <c r="CN18" s="116"/>
      <c r="CO18" s="116"/>
      <c r="CP18" s="116"/>
      <c r="CQ18" s="116">
        <v>2</v>
      </c>
      <c r="CR18" s="116"/>
      <c r="CS18" s="116"/>
      <c r="CT18" s="116"/>
      <c r="CU18" s="116"/>
      <c r="CV18" s="116"/>
      <c r="CW18" s="116">
        <v>2</v>
      </c>
      <c r="CX18" s="116"/>
      <c r="CY18" s="116"/>
      <c r="CZ18" s="117">
        <f>IF(AJ18="",2,"")</f>
        <v>2</v>
      </c>
      <c r="DA18" s="116"/>
      <c r="DB18" s="116"/>
      <c r="DC18" s="116">
        <v>2</v>
      </c>
      <c r="DD18" s="116"/>
      <c r="DE18" s="116"/>
      <c r="DF18" s="116"/>
      <c r="DG18" s="116"/>
      <c r="DH18" s="116"/>
      <c r="DI18" s="116"/>
      <c r="DJ18" s="116"/>
      <c r="DK18" s="116"/>
      <c r="DL18" s="116">
        <v>2</v>
      </c>
      <c r="DM18" s="116"/>
      <c r="DN18" s="116">
        <v>2</v>
      </c>
      <c r="DO18" s="116"/>
      <c r="DP18" s="116"/>
      <c r="DQ18" s="117">
        <f>IF(BJ18="",2,"")</f>
      </c>
      <c r="DR18" s="116"/>
      <c r="DS18" s="116"/>
      <c r="DT18" s="116">
        <v>2</v>
      </c>
      <c r="DU18" s="116"/>
      <c r="DV18" s="116"/>
      <c r="DW18" s="116"/>
      <c r="DX18" s="117">
        <f>IF(BU18="",2,"")</f>
        <v>2</v>
      </c>
      <c r="DY18" s="118"/>
      <c r="DZ18" s="116"/>
      <c r="EA18" s="116"/>
      <c r="EB18" s="116"/>
      <c r="EC18" s="116"/>
      <c r="ED18" s="116"/>
      <c r="EE18" s="116"/>
      <c r="EF18" s="117"/>
      <c r="EG18" s="116"/>
      <c r="EH18" s="116"/>
      <c r="EI18" s="116"/>
      <c r="EJ18" s="116"/>
      <c r="EK18" s="116"/>
      <c r="EL18" s="116"/>
      <c r="EM18" s="116"/>
      <c r="EN18" s="116"/>
      <c r="EO18" s="118"/>
      <c r="EP18" s="118"/>
      <c r="EQ18" s="119"/>
    </row>
    <row r="19" spans="1:147" s="120" customFormat="1" ht="16.5" customHeight="1">
      <c r="A19"/>
      <c r="B19" s="100">
        <v>15</v>
      </c>
      <c r="C19" s="101" t="s">
        <v>167</v>
      </c>
      <c r="D19" s="102" t="s">
        <v>168</v>
      </c>
      <c r="E19" s="102" t="s">
        <v>126</v>
      </c>
      <c r="F19" s="102">
        <v>11</v>
      </c>
      <c r="G19" s="102" t="s">
        <v>169</v>
      </c>
      <c r="H19" s="103">
        <v>0.49930555555555556</v>
      </c>
      <c r="I19" s="103">
        <f>IF(COUNT(H19)=0,"",H19-$I$2)</f>
        <v>0.10347222222222224</v>
      </c>
      <c r="J19" s="102">
        <v>1</v>
      </c>
      <c r="K19" s="102">
        <v>1</v>
      </c>
      <c r="L19" s="102">
        <v>1</v>
      </c>
      <c r="M19" s="102">
        <v>0.5</v>
      </c>
      <c r="N19" s="102">
        <v>1</v>
      </c>
      <c r="O19" s="102">
        <v>1</v>
      </c>
      <c r="P19" s="102">
        <v>0</v>
      </c>
      <c r="Q19" s="102">
        <v>1</v>
      </c>
      <c r="R19" s="102">
        <v>0</v>
      </c>
      <c r="S19" s="102">
        <v>1</v>
      </c>
      <c r="T19" s="102">
        <v>0</v>
      </c>
      <c r="U19" s="102">
        <v>1</v>
      </c>
      <c r="V19" s="102">
        <v>1</v>
      </c>
      <c r="W19" s="102">
        <v>1</v>
      </c>
      <c r="X19" s="102">
        <v>1</v>
      </c>
      <c r="Y19" s="102">
        <v>1</v>
      </c>
      <c r="Z19" s="102">
        <v>1</v>
      </c>
      <c r="AA19" s="102">
        <v>1</v>
      </c>
      <c r="AB19" s="102">
        <v>1</v>
      </c>
      <c r="AC19" s="102">
        <v>1</v>
      </c>
      <c r="AD19" s="102">
        <v>1</v>
      </c>
      <c r="AE19" s="102">
        <v>1</v>
      </c>
      <c r="AF19" s="102">
        <v>1</v>
      </c>
      <c r="AG19" s="102">
        <v>1</v>
      </c>
      <c r="AH19" s="102">
        <f>Z19*$Z$2+AA19*$AA$2+AB19*$AB$2+AC19*$AC$2+AD19*$AD$2+AE19*$AE$2+AF19*$AF$2+AG19*$AG$2</f>
        <v>8</v>
      </c>
      <c r="AI19" s="102">
        <f>IF(AH19&lt;0,0,AH19)</f>
        <v>8</v>
      </c>
      <c r="AJ19" s="104">
        <f>IF(COUNT(J19:AG19)=0,"",(J19*$J$2+K19*$K$2+L19*$L$2+M19*$M$2+N19*$N$2+O19*$O$2+P19*$P$2+Q19*$Q$2+R19*$R$2+S19*$S$2+T19*$T$2+U19*$U$2+V19*$V$2+W19*$W$2+X19*$X$2+Y19*$Y$2+AI19)*10/$H$2)</f>
        <v>8.541666666666666</v>
      </c>
      <c r="AK19" s="104"/>
      <c r="AL19" s="104"/>
      <c r="AM19" s="104">
        <v>1</v>
      </c>
      <c r="AN19" s="104">
        <v>1</v>
      </c>
      <c r="AO19" s="104"/>
      <c r="AP19" s="104">
        <v>1</v>
      </c>
      <c r="AQ19" s="104">
        <v>1</v>
      </c>
      <c r="AR19" s="104">
        <v>1</v>
      </c>
      <c r="AS19" s="104">
        <v>1</v>
      </c>
      <c r="AT19" s="104">
        <v>-1</v>
      </c>
      <c r="AU19" s="104">
        <v>-1</v>
      </c>
      <c r="AV19" s="104">
        <v>-1</v>
      </c>
      <c r="AW19" s="104"/>
      <c r="AX19" s="104"/>
      <c r="AY19" s="104">
        <v>1</v>
      </c>
      <c r="AZ19" s="104">
        <v>1</v>
      </c>
      <c r="BA19" s="104">
        <v>1</v>
      </c>
      <c r="BB19" s="104">
        <v>1</v>
      </c>
      <c r="BC19" s="104">
        <v>1</v>
      </c>
      <c r="BD19" s="105">
        <v>0.7111111111111111</v>
      </c>
      <c r="BE19" s="106">
        <f>IF(BD19-$BD$2&lt;0,"",BD19-$BD$2)</f>
        <v>0.019444444444444486</v>
      </c>
      <c r="BF19" s="104">
        <f>IF(COUNT(AM19:BC19)=0,"",SUM(AM19:BC19)/17)</f>
        <v>0.47058823529411764</v>
      </c>
      <c r="BG19" s="104">
        <v>0.5152777777777777</v>
      </c>
      <c r="BH19" s="103">
        <f>IF(COUNT(BG19)=0,"",BG19-$BH$2)</f>
        <v>0.1368055555555555</v>
      </c>
      <c r="BI19" s="104">
        <v>9</v>
      </c>
      <c r="BJ19" s="104">
        <f>IF(BI19="","",BI19/1.5)</f>
        <v>6</v>
      </c>
      <c r="BK19" s="104"/>
      <c r="BL19" s="104"/>
      <c r="BM19" s="104">
        <v>100</v>
      </c>
      <c r="BN19" s="104">
        <v>100</v>
      </c>
      <c r="BO19" s="104">
        <v>100</v>
      </c>
      <c r="BP19" s="104">
        <v>75</v>
      </c>
      <c r="BQ19" s="104">
        <v>90</v>
      </c>
      <c r="BR19" s="104">
        <f>SUM(BM19:BQ19)</f>
        <v>465</v>
      </c>
      <c r="BS19" s="104">
        <f>BR19/500</f>
        <v>0.93</v>
      </c>
      <c r="BT19" s="104"/>
      <c r="BU19" s="104">
        <f>IF(BT19="","",BT19/1.5)</f>
      </c>
      <c r="BV19" s="104"/>
      <c r="BW19" s="104"/>
      <c r="BX19" s="104"/>
      <c r="BY19" s="105"/>
      <c r="BZ19" s="107"/>
      <c r="CA19" s="108">
        <f>SUM(CL19:EP19)</f>
        <v>8</v>
      </c>
      <c r="CB19" s="109">
        <f>CA19/CB$1*100</f>
        <v>11.11111111111111</v>
      </c>
      <c r="CC19" s="110">
        <f>(AJ19+BF19+BJ19+BS19+BU19+BX19)/3</f>
        <v>5.3140849673202615</v>
      </c>
      <c r="CD19" s="110">
        <f>CC19*10</f>
        <v>53.14084967320262</v>
      </c>
      <c r="CE19" s="111"/>
      <c r="CF19" s="111"/>
      <c r="CG19" s="112" t="str">
        <f>IF(CB19&gt;25,"RF",IF(CC19&gt;5.9,"A","EE"))</f>
        <v>EE</v>
      </c>
      <c r="CH19" s="113"/>
      <c r="CI19" s="112" t="str">
        <f>IF(CG19="A","A",IF(CG19="RF",CG19,IF(CG19="EE",IF(CH19="",CG19,IF(CH19&gt;5.9,"A","RNEE")))))</f>
        <v>EE</v>
      </c>
      <c r="CJ19" s="114">
        <f>IF(CH19="",CC19,CH19)</f>
        <v>5.3140849673202615</v>
      </c>
      <c r="CK19" s="115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7">
        <f>IF(AJ19="",2,"")</f>
      </c>
      <c r="DA19" s="116"/>
      <c r="DB19" s="116"/>
      <c r="DC19" s="116"/>
      <c r="DD19" s="116"/>
      <c r="DE19" s="116"/>
      <c r="DF19" s="116">
        <v>2</v>
      </c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7">
        <f>IF(BJ19="",2,"")</f>
      </c>
      <c r="DR19" s="116"/>
      <c r="DS19" s="116"/>
      <c r="DT19" s="116">
        <v>2</v>
      </c>
      <c r="DU19" s="116"/>
      <c r="DV19" s="116"/>
      <c r="DW19" s="116">
        <v>2</v>
      </c>
      <c r="DX19" s="117">
        <f>IF(BU19="",2,"")</f>
        <v>2</v>
      </c>
      <c r="DY19" s="118"/>
      <c r="DZ19" s="116"/>
      <c r="EA19" s="116"/>
      <c r="EB19" s="116"/>
      <c r="EC19" s="116"/>
      <c r="ED19" s="116"/>
      <c r="EE19" s="116"/>
      <c r="EF19" s="117"/>
      <c r="EG19" s="116"/>
      <c r="EH19" s="116"/>
      <c r="EI19" s="116"/>
      <c r="EJ19" s="116"/>
      <c r="EK19" s="116"/>
      <c r="EL19" s="116"/>
      <c r="EM19" s="116"/>
      <c r="EN19" s="116"/>
      <c r="EO19" s="118"/>
      <c r="EP19" s="118"/>
      <c r="EQ19" s="119"/>
    </row>
    <row r="20" spans="1:147" s="120" customFormat="1" ht="16.5" customHeight="1">
      <c r="A20"/>
      <c r="B20" s="121">
        <v>16</v>
      </c>
      <c r="C20" s="122" t="s">
        <v>170</v>
      </c>
      <c r="D20" s="123" t="s">
        <v>171</v>
      </c>
      <c r="E20" s="123" t="s">
        <v>126</v>
      </c>
      <c r="F20" s="123">
        <v>11</v>
      </c>
      <c r="G20" s="123" t="s">
        <v>172</v>
      </c>
      <c r="H20" s="124">
        <v>0.4701388888888889</v>
      </c>
      <c r="I20" s="124">
        <f>IF(COUNT(H20)=0,"",H20-$I$2)</f>
        <v>0.07430555555555557</v>
      </c>
      <c r="J20" s="125">
        <v>1</v>
      </c>
      <c r="K20" s="125">
        <v>1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3">
        <v>1</v>
      </c>
      <c r="W20" s="123">
        <v>1</v>
      </c>
      <c r="X20" s="123">
        <v>1</v>
      </c>
      <c r="Y20" s="123">
        <v>1</v>
      </c>
      <c r="Z20" s="123">
        <v>-2</v>
      </c>
      <c r="AA20" s="123">
        <v>1</v>
      </c>
      <c r="AB20" s="123">
        <v>-2</v>
      </c>
      <c r="AC20" s="123">
        <v>1</v>
      </c>
      <c r="AD20" s="123">
        <v>-2</v>
      </c>
      <c r="AE20" s="123">
        <v>1</v>
      </c>
      <c r="AF20" s="123">
        <v>1</v>
      </c>
      <c r="AG20" s="123">
        <v>-2</v>
      </c>
      <c r="AH20" s="123">
        <f>Z20*$Z$2+AA20*$AA$2+AB20*$AB$2+AC20*$AC$2+AD20*$AD$2+AE20*$AE$2+AF20*$AF$2+AG20*$AG$2</f>
        <v>-4</v>
      </c>
      <c r="AI20" s="123">
        <f>IF(AH20&lt;0,0,AH20)</f>
        <v>0</v>
      </c>
      <c r="AJ20" s="126">
        <f>IF(COUNT(J20:AG20)=0,"",(J20*$J$2+K20*$K$2+L20*$L$2+M20*$M$2+N20*$N$2+O20*$O$2+P20*$P$2+Q20*$Q$2+R20*$R$2+S20*$S$2+T20*$T$2+U20*$U$2+V20*$V$2+W20*$W$2+X20*$X$2+Y20*$Y$2+AI20)*10/$H$2)</f>
        <v>2.5</v>
      </c>
      <c r="AK20" s="126"/>
      <c r="AL20" s="126"/>
      <c r="AM20" s="126">
        <v>1</v>
      </c>
      <c r="AN20" s="126">
        <v>1</v>
      </c>
      <c r="AO20" s="126">
        <v>-1</v>
      </c>
      <c r="AP20" s="126">
        <v>1</v>
      </c>
      <c r="AQ20" s="126">
        <v>1</v>
      </c>
      <c r="AR20" s="126">
        <v>1</v>
      </c>
      <c r="AS20" s="126">
        <v>1</v>
      </c>
      <c r="AT20" s="126">
        <v>-1</v>
      </c>
      <c r="AU20" s="126">
        <v>-1</v>
      </c>
      <c r="AV20" s="126">
        <v>-1</v>
      </c>
      <c r="AW20" s="126">
        <v>-1</v>
      </c>
      <c r="AX20" s="126">
        <v>-1</v>
      </c>
      <c r="AY20" s="126">
        <v>1</v>
      </c>
      <c r="AZ20" s="126">
        <v>1</v>
      </c>
      <c r="BA20" s="126">
        <v>-1</v>
      </c>
      <c r="BB20" s="126">
        <v>1</v>
      </c>
      <c r="BC20" s="126"/>
      <c r="BD20" s="127">
        <v>0.7048611111111112</v>
      </c>
      <c r="BE20" s="128">
        <f>IF(BD20-$BD$2&lt;0,"",BD20-$BD$2)</f>
        <v>0.013194444444444509</v>
      </c>
      <c r="BF20" s="126">
        <f>IF(COUNT(AM20:BC20)=0,"",SUM(AM20:BC20)/17)</f>
        <v>0.11764705882352941</v>
      </c>
      <c r="BG20" s="126"/>
      <c r="BH20" s="124">
        <f>IF(COUNT(BG20)=0,"",BG20-$BH$2)</f>
      </c>
      <c r="BI20" s="126"/>
      <c r="BJ20" s="126">
        <f>IF(BI20="","",BI20/1.5)</f>
      </c>
      <c r="BK20" s="126"/>
      <c r="BL20" s="126"/>
      <c r="BM20" s="126">
        <v>100</v>
      </c>
      <c r="BN20" s="126">
        <v>100</v>
      </c>
      <c r="BO20" s="126">
        <v>100</v>
      </c>
      <c r="BP20" s="126">
        <v>66.67</v>
      </c>
      <c r="BQ20" s="126">
        <v>90</v>
      </c>
      <c r="BR20" s="126">
        <f>SUM(BM20:BQ20)</f>
        <v>456.67</v>
      </c>
      <c r="BS20" s="126">
        <f>BR20/500</f>
        <v>0.91334</v>
      </c>
      <c r="BT20" s="126"/>
      <c r="BU20" s="126">
        <f>IF(BT20="","",BT20/1.5)</f>
      </c>
      <c r="BV20" s="126"/>
      <c r="BW20" s="126"/>
      <c r="BX20" s="126"/>
      <c r="BY20" s="129"/>
      <c r="BZ20" s="130"/>
      <c r="CA20" s="131">
        <f>SUM(CL20:EP20)</f>
        <v>18</v>
      </c>
      <c r="CB20" s="132">
        <f>CA20/CB$1*100</f>
        <v>25</v>
      </c>
      <c r="CC20" s="133">
        <f>(AJ20+BF20+BJ20+BS20+BU20+BX20)/3</f>
        <v>1.17699568627451</v>
      </c>
      <c r="CD20" s="133">
        <f>CC20*10</f>
        <v>11.769956862745099</v>
      </c>
      <c r="CE20" s="134"/>
      <c r="CF20" s="134"/>
      <c r="CG20" s="135" t="str">
        <f>IF(CB20&gt;25,"RF",IF(CC20&gt;5.9,"A","EE"))</f>
        <v>EE</v>
      </c>
      <c r="CH20" s="136"/>
      <c r="CI20" s="135" t="str">
        <f>IF(CG20="A","A",IF(CG20="RF",CG20,IF(CG20="EE",IF(CH20="",CG20,IF(CH20&gt;5.9,"A","RNEE")))))</f>
        <v>EE</v>
      </c>
      <c r="CJ20" s="137">
        <f>IF(CH20="",CC20,CH20)</f>
        <v>1.17699568627451</v>
      </c>
      <c r="CK20" s="115"/>
      <c r="CL20" s="116"/>
      <c r="CM20" s="116"/>
      <c r="CN20" s="116"/>
      <c r="CO20" s="116">
        <v>2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>
        <v>2</v>
      </c>
      <c r="CZ20" s="117">
        <f>IF(AJ20="",2,"")</f>
      </c>
      <c r="DA20" s="116"/>
      <c r="DB20" s="116">
        <v>2</v>
      </c>
      <c r="DC20" s="116"/>
      <c r="DD20" s="116"/>
      <c r="DE20" s="116"/>
      <c r="DF20" s="116">
        <v>2</v>
      </c>
      <c r="DG20" s="116"/>
      <c r="DH20" s="116"/>
      <c r="DI20" s="116"/>
      <c r="DJ20" s="116"/>
      <c r="DK20" s="116"/>
      <c r="DL20" s="116"/>
      <c r="DM20" s="116"/>
      <c r="DN20" s="116">
        <v>2</v>
      </c>
      <c r="DO20" s="116"/>
      <c r="DP20" s="116"/>
      <c r="DQ20" s="117">
        <f>IF(BJ20="",2,"")</f>
        <v>2</v>
      </c>
      <c r="DR20" s="116">
        <v>2</v>
      </c>
      <c r="DS20" s="116"/>
      <c r="DT20" s="116"/>
      <c r="DU20" s="116">
        <v>2</v>
      </c>
      <c r="DV20" s="116"/>
      <c r="DW20" s="116"/>
      <c r="DX20" s="117">
        <f>IF(BU20="",2,"")</f>
        <v>2</v>
      </c>
      <c r="DY20" s="118"/>
      <c r="DZ20" s="116"/>
      <c r="EA20" s="116"/>
      <c r="EB20" s="116"/>
      <c r="EC20" s="116"/>
      <c r="ED20" s="116"/>
      <c r="EE20" s="116"/>
      <c r="EF20" s="117"/>
      <c r="EG20" s="116"/>
      <c r="EH20" s="116"/>
      <c r="EI20" s="116"/>
      <c r="EJ20" s="116"/>
      <c r="EK20" s="116"/>
      <c r="EL20" s="116"/>
      <c r="EM20" s="116"/>
      <c r="EN20" s="116"/>
      <c r="EO20" s="118"/>
      <c r="EP20" s="118"/>
      <c r="EQ20" s="119"/>
    </row>
    <row r="21" spans="1:147" s="120" customFormat="1" ht="16.5" customHeight="1">
      <c r="A21"/>
      <c r="B21" s="100">
        <v>17</v>
      </c>
      <c r="C21" s="101" t="s">
        <v>173</v>
      </c>
      <c r="D21" s="102" t="s">
        <v>174</v>
      </c>
      <c r="E21" s="102" t="s">
        <v>126</v>
      </c>
      <c r="F21" s="102">
        <v>11</v>
      </c>
      <c r="G21" s="102" t="s">
        <v>175</v>
      </c>
      <c r="H21" s="102"/>
      <c r="I21" s="102">
        <f>IF(COUNT(H21)=0,"",H21-$I$2)</f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>
        <f>Z21*$Z$2+AA21*$AA$2+AB21*$AB$2+AC21*$AC$2+AD21*$AD$2+AE21*$AE$2+AF21*$AF$2+AG21*$AG$2</f>
        <v>0</v>
      </c>
      <c r="AI21" s="102">
        <f>IF(AH21&lt;0,0,AH21)</f>
        <v>0</v>
      </c>
      <c r="AJ21" s="104">
        <f>IF(COUNT(J21:AG21)=0,"",(J21*$J$2+K21*$K$2+L21*$L$2+M21*$M$2+N21*$N$2+O21*$O$2+P21*$P$2+Q21*$Q$2+R21*$R$2+S21*$S$2+T21*$T$2+U21*$U$2+V21*$V$2+W21*$W$2+X21*$X$2+Y21*$Y$2+AI21)*10/$H$2)</f>
      </c>
      <c r="AK21" s="104"/>
      <c r="AL21" s="104"/>
      <c r="AM21" s="104">
        <v>-1</v>
      </c>
      <c r="AN21" s="104"/>
      <c r="AO21" s="104"/>
      <c r="AP21" s="104">
        <v>1</v>
      </c>
      <c r="AQ21" s="104"/>
      <c r="AR21" s="104"/>
      <c r="AS21" s="104"/>
      <c r="AT21" s="104"/>
      <c r="AU21" s="104"/>
      <c r="AV21" s="104"/>
      <c r="AW21" s="104">
        <v>1</v>
      </c>
      <c r="AX21" s="104">
        <v>1</v>
      </c>
      <c r="AY21" s="104"/>
      <c r="AZ21" s="104"/>
      <c r="BA21" s="104"/>
      <c r="BB21" s="104"/>
      <c r="BC21" s="104">
        <v>1</v>
      </c>
      <c r="BD21" s="105">
        <v>0.6979166666666666</v>
      </c>
      <c r="BE21" s="106">
        <f>IF(BD21-$BD$2&lt;0,"",BD21-$BD$2)</f>
        <v>0.006249999999999978</v>
      </c>
      <c r="BF21" s="104">
        <f>IF(COUNT(AM21:BC21)=0,"",SUM(AM21:BC21)/17)</f>
        <v>0.17647058823529413</v>
      </c>
      <c r="BG21" s="104"/>
      <c r="BH21" s="102">
        <f>IF(COUNT(BG21)=0,"",BG21-$BH$2)</f>
      </c>
      <c r="BI21" s="104"/>
      <c r="BJ21" s="104">
        <f>IF(BI21="","",BI21/1.5)</f>
      </c>
      <c r="BK21" s="104"/>
      <c r="BL21" s="104"/>
      <c r="BM21" s="104">
        <v>100</v>
      </c>
      <c r="BN21" s="104">
        <v>60</v>
      </c>
      <c r="BO21" s="104">
        <v>90</v>
      </c>
      <c r="BP21" s="104">
        <v>66.67</v>
      </c>
      <c r="BQ21" s="104">
        <v>90</v>
      </c>
      <c r="BR21" s="104">
        <f>SUM(BM21:BQ21)</f>
        <v>406.67</v>
      </c>
      <c r="BS21" s="104">
        <f>BR21/500</f>
        <v>0.8133400000000001</v>
      </c>
      <c r="BT21" s="104"/>
      <c r="BU21" s="104">
        <f>IF(BT21="","",BT21/1.5)</f>
      </c>
      <c r="BV21" s="104"/>
      <c r="BW21" s="104"/>
      <c r="BX21" s="104"/>
      <c r="BY21" s="105"/>
      <c r="BZ21" s="107"/>
      <c r="CA21" s="108">
        <f>SUM(CL21:EP21)</f>
        <v>8</v>
      </c>
      <c r="CB21" s="109">
        <f>CA21/CB$1*100</f>
        <v>11.11111111111111</v>
      </c>
      <c r="CC21" s="110">
        <f>(AJ21+BF21+BJ21+BS21+BU21+BX21)/3</f>
        <v>0.3299368627450981</v>
      </c>
      <c r="CD21" s="110">
        <f>CC21*10</f>
        <v>3.299368627450981</v>
      </c>
      <c r="CE21" s="111"/>
      <c r="CF21" s="111"/>
      <c r="CG21" s="112" t="str">
        <f>IF(CB21&gt;25,"RF",IF(CC21&gt;5.9,"A","EE"))</f>
        <v>EE</v>
      </c>
      <c r="CH21" s="113"/>
      <c r="CI21" s="112" t="str">
        <f>IF(CG21="A","A",IF(CG21="RF",CG21,IF(CG21="EE",IF(CH21="",CG21,IF(CH21&gt;5.9,"A","RNEE")))))</f>
        <v>EE</v>
      </c>
      <c r="CJ21" s="114">
        <f>IF(CH21="",CC21,CH21)</f>
        <v>0.3299368627450981</v>
      </c>
      <c r="CK21" s="115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7">
        <f>IF(AJ21="",2,"")</f>
        <v>2</v>
      </c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>
        <v>2</v>
      </c>
      <c r="DO21" s="116"/>
      <c r="DP21" s="116"/>
      <c r="DQ21" s="117">
        <f>IF(BJ21="",2,"")</f>
        <v>2</v>
      </c>
      <c r="DR21" s="116"/>
      <c r="DS21" s="116"/>
      <c r="DT21" s="116"/>
      <c r="DU21" s="116"/>
      <c r="DV21" s="116"/>
      <c r="DW21" s="116"/>
      <c r="DX21" s="117">
        <f>IF(BU21="",2,"")</f>
        <v>2</v>
      </c>
      <c r="DY21" s="118"/>
      <c r="DZ21" s="116"/>
      <c r="EA21" s="116"/>
      <c r="EB21" s="116"/>
      <c r="EC21" s="116"/>
      <c r="ED21" s="116"/>
      <c r="EE21" s="116"/>
      <c r="EF21" s="117"/>
      <c r="EG21" s="116"/>
      <c r="EH21" s="116"/>
      <c r="EI21" s="116"/>
      <c r="EJ21" s="116"/>
      <c r="EK21" s="116"/>
      <c r="EL21" s="116"/>
      <c r="EM21" s="116"/>
      <c r="EN21" s="116"/>
      <c r="EO21" s="118"/>
      <c r="EP21" s="118"/>
      <c r="EQ21" s="119"/>
    </row>
    <row r="22" spans="1:147" s="120" customFormat="1" ht="16.5" customHeight="1">
      <c r="A22"/>
      <c r="B22" s="121">
        <v>18</v>
      </c>
      <c r="C22" s="122" t="s">
        <v>176</v>
      </c>
      <c r="D22" s="123" t="s">
        <v>177</v>
      </c>
      <c r="E22" s="123" t="s">
        <v>126</v>
      </c>
      <c r="F22" s="123">
        <v>11</v>
      </c>
      <c r="G22" s="123" t="s">
        <v>178</v>
      </c>
      <c r="H22" s="124">
        <v>0.4652777777777778</v>
      </c>
      <c r="I22" s="124">
        <f>IF(COUNT(H22)=0,"",H22-$I$2)</f>
        <v>0.06944444444444448</v>
      </c>
      <c r="J22" s="125">
        <v>1</v>
      </c>
      <c r="K22" s="125">
        <v>1</v>
      </c>
      <c r="L22" s="125">
        <v>1</v>
      </c>
      <c r="M22" s="125">
        <v>1</v>
      </c>
      <c r="N22" s="125">
        <v>0</v>
      </c>
      <c r="O22" s="125">
        <v>1</v>
      </c>
      <c r="P22" s="125">
        <v>0</v>
      </c>
      <c r="Q22" s="125">
        <v>0</v>
      </c>
      <c r="R22" s="125">
        <v>0</v>
      </c>
      <c r="S22" s="125">
        <v>1</v>
      </c>
      <c r="T22" s="125">
        <v>1</v>
      </c>
      <c r="U22" s="125">
        <v>1</v>
      </c>
      <c r="V22" s="123">
        <v>1</v>
      </c>
      <c r="W22" s="123">
        <v>1</v>
      </c>
      <c r="X22" s="123">
        <v>1</v>
      </c>
      <c r="Y22" s="123">
        <v>1</v>
      </c>
      <c r="Z22" s="123">
        <v>1</v>
      </c>
      <c r="AA22" s="123">
        <v>1</v>
      </c>
      <c r="AB22" s="123">
        <v>1</v>
      </c>
      <c r="AC22" s="123">
        <v>1</v>
      </c>
      <c r="AD22" s="123">
        <v>1</v>
      </c>
      <c r="AE22" s="123">
        <v>1</v>
      </c>
      <c r="AF22" s="123">
        <v>1</v>
      </c>
      <c r="AG22" s="123">
        <v>1</v>
      </c>
      <c r="AH22" s="123">
        <f>Z22*$Z$2+AA22*$AA$2+AB22*$AB$2+AC22*$AC$2+AD22*$AD$2+AE22*$AE$2+AF22*$AF$2+AG22*$AG$2</f>
        <v>8</v>
      </c>
      <c r="AI22" s="123">
        <f>IF(AH22&lt;0,0,AH22)</f>
        <v>8</v>
      </c>
      <c r="AJ22" s="126">
        <f>IF(COUNT(J22:AG22)=0,"",(J22*$J$2+K22*$K$2+L22*$L$2+M22*$M$2+N22*$N$2+O22*$O$2+P22*$P$2+Q22*$Q$2+R22*$R$2+S22*$S$2+T22*$T$2+U22*$U$2+V22*$V$2+W22*$W$2+X22*$X$2+Y22*$Y$2+AI22)*10/$H$2)</f>
        <v>8.333333333333334</v>
      </c>
      <c r="AK22" s="126"/>
      <c r="AL22" s="126"/>
      <c r="AM22" s="126">
        <v>1</v>
      </c>
      <c r="AN22" s="126">
        <v>1</v>
      </c>
      <c r="AO22" s="126">
        <v>-1</v>
      </c>
      <c r="AP22" s="126">
        <v>1</v>
      </c>
      <c r="AQ22" s="126">
        <v>1</v>
      </c>
      <c r="AR22" s="126">
        <v>1</v>
      </c>
      <c r="AS22" s="126">
        <v>1</v>
      </c>
      <c r="AT22" s="126">
        <v>1</v>
      </c>
      <c r="AU22" s="126">
        <v>1</v>
      </c>
      <c r="AV22" s="126">
        <v>-1</v>
      </c>
      <c r="AW22" s="126">
        <v>1</v>
      </c>
      <c r="AX22" s="126">
        <v>1</v>
      </c>
      <c r="AY22" s="126">
        <v>1</v>
      </c>
      <c r="AZ22" s="126">
        <v>-1</v>
      </c>
      <c r="BA22" s="126">
        <v>1</v>
      </c>
      <c r="BB22" s="126">
        <v>1</v>
      </c>
      <c r="BC22" s="126">
        <v>1</v>
      </c>
      <c r="BD22" s="127">
        <v>0.7076388888888889</v>
      </c>
      <c r="BE22" s="128">
        <f>IF(BD22-$BD$2&lt;0,"",BD22-$BD$2)</f>
        <v>0.015972222222222276</v>
      </c>
      <c r="BF22" s="126">
        <f>IF(COUNT(AM22:BC22)=0,"",SUM(AM22:BC22)/17)</f>
        <v>0.6470588235294118</v>
      </c>
      <c r="BG22" s="126">
        <v>0.4930555555555556</v>
      </c>
      <c r="BH22" s="124">
        <f>IF(COUNT(BG22)=0,"",BG22-$BH$2)</f>
        <v>0.11458333333333337</v>
      </c>
      <c r="BI22" s="126">
        <v>10.8</v>
      </c>
      <c r="BJ22" s="126">
        <f>IF(BI22="","",BI22/1.5)</f>
        <v>7.2</v>
      </c>
      <c r="BK22" s="126"/>
      <c r="BL22" s="126"/>
      <c r="BM22" s="126">
        <v>100</v>
      </c>
      <c r="BN22" s="126">
        <v>60</v>
      </c>
      <c r="BO22" s="126">
        <v>100</v>
      </c>
      <c r="BP22" s="126">
        <v>60</v>
      </c>
      <c r="BQ22" s="126">
        <v>70</v>
      </c>
      <c r="BR22" s="126">
        <f>SUM(BM22:BQ22)</f>
        <v>390</v>
      </c>
      <c r="BS22" s="126">
        <f>BR22/500</f>
        <v>0.78</v>
      </c>
      <c r="BT22" s="126"/>
      <c r="BU22" s="126">
        <f>IF(BT22="","",BT22/1.5)</f>
      </c>
      <c r="BV22" s="126"/>
      <c r="BW22" s="126"/>
      <c r="BX22" s="126"/>
      <c r="BY22" s="129"/>
      <c r="BZ22" s="130"/>
      <c r="CA22" s="131">
        <f>SUM(CL22:EP22)</f>
        <v>6</v>
      </c>
      <c r="CB22" s="132">
        <f>CA22/CB$1*100</f>
        <v>8.333333333333332</v>
      </c>
      <c r="CC22" s="133">
        <f>(AJ22+BF22+BJ22+BS22+BU22+BX22)/3</f>
        <v>5.653464052287582</v>
      </c>
      <c r="CD22" s="133">
        <f>CC22*10</f>
        <v>56.53464052287582</v>
      </c>
      <c r="CE22" s="134"/>
      <c r="CF22" s="134"/>
      <c r="CG22" s="135" t="str">
        <f>IF(CB22&gt;25,"RF",IF(CC22&gt;5.9,"A","EE"))</f>
        <v>EE</v>
      </c>
      <c r="CH22" s="136"/>
      <c r="CI22" s="135" t="str">
        <f>IF(CG22="A","A",IF(CG22="RF",CG22,IF(CG22="EE",IF(CH22="",CG22,IF(CH22&gt;5.9,"A","RNEE")))))</f>
        <v>EE</v>
      </c>
      <c r="CJ22" s="137">
        <f>IF(CH22="",CC22,CH22)</f>
        <v>5.653464052287582</v>
      </c>
      <c r="CK22" s="115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7">
        <f>IF(AJ22="",2,"")</f>
      </c>
      <c r="DA22" s="116"/>
      <c r="DB22" s="116"/>
      <c r="DC22" s="116"/>
      <c r="DD22" s="116"/>
      <c r="DE22" s="116"/>
      <c r="DF22" s="116"/>
      <c r="DG22" s="116">
        <v>2</v>
      </c>
      <c r="DH22" s="116"/>
      <c r="DI22" s="116"/>
      <c r="DJ22" s="116"/>
      <c r="DK22" s="116"/>
      <c r="DL22" s="116"/>
      <c r="DM22" s="116"/>
      <c r="DN22" s="116">
        <v>2</v>
      </c>
      <c r="DO22" s="116"/>
      <c r="DP22" s="116"/>
      <c r="DQ22" s="117">
        <f>IF(BJ22="",2,"")</f>
      </c>
      <c r="DR22" s="116"/>
      <c r="DS22" s="116"/>
      <c r="DT22" s="116"/>
      <c r="DU22" s="116"/>
      <c r="DV22" s="116"/>
      <c r="DW22" s="116"/>
      <c r="DX22" s="117">
        <f>IF(BU22="",2,"")</f>
        <v>2</v>
      </c>
      <c r="DY22" s="118"/>
      <c r="DZ22" s="116"/>
      <c r="EA22" s="116"/>
      <c r="EB22" s="116"/>
      <c r="EC22" s="116"/>
      <c r="ED22" s="116"/>
      <c r="EE22" s="116"/>
      <c r="EF22" s="117"/>
      <c r="EG22" s="116"/>
      <c r="EH22" s="116"/>
      <c r="EI22" s="116"/>
      <c r="EJ22" s="116"/>
      <c r="EK22" s="116"/>
      <c r="EL22" s="116"/>
      <c r="EM22" s="116"/>
      <c r="EN22" s="116"/>
      <c r="EO22" s="118"/>
      <c r="EP22" s="118"/>
      <c r="EQ22" s="119"/>
    </row>
    <row r="23" spans="1:147" s="120" customFormat="1" ht="16.5" customHeight="1">
      <c r="A23"/>
      <c r="B23" s="100">
        <v>19</v>
      </c>
      <c r="C23" s="101" t="s">
        <v>179</v>
      </c>
      <c r="D23" s="102" t="s">
        <v>180</v>
      </c>
      <c r="E23" s="102"/>
      <c r="F23" s="102">
        <v>11</v>
      </c>
      <c r="G23" s="102" t="s">
        <v>175</v>
      </c>
      <c r="H23" s="103">
        <v>0.44930555555555557</v>
      </c>
      <c r="I23" s="103">
        <f>IF(COUNT(H23)=0,"",H23-$I$2)</f>
        <v>0.053472222222222254</v>
      </c>
      <c r="J23" s="138">
        <v>1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1</v>
      </c>
      <c r="T23" s="138">
        <v>1</v>
      </c>
      <c r="U23" s="138">
        <v>1</v>
      </c>
      <c r="V23" s="102">
        <v>1</v>
      </c>
      <c r="W23" s="102">
        <v>0</v>
      </c>
      <c r="X23" s="102">
        <v>0</v>
      </c>
      <c r="Y23" s="102">
        <v>0</v>
      </c>
      <c r="Z23" s="102">
        <v>-2</v>
      </c>
      <c r="AA23" s="102">
        <v>-2</v>
      </c>
      <c r="AB23" s="102">
        <v>1</v>
      </c>
      <c r="AC23" s="102">
        <v>-2</v>
      </c>
      <c r="AD23" s="102">
        <v>1</v>
      </c>
      <c r="AE23" s="102">
        <v>1</v>
      </c>
      <c r="AF23" s="102">
        <v>-2</v>
      </c>
      <c r="AG23" s="102">
        <v>-2</v>
      </c>
      <c r="AH23" s="102">
        <f>Z23*$Z$2+AA23*$AA$2+AB23*$AB$2+AC23*$AC$2+AD23*$AD$2+AE23*$AE$2+AF23*$AF$2+AG23*$AG$2</f>
        <v>-7</v>
      </c>
      <c r="AI23" s="102">
        <f>IF(AH23&lt;0,0,AH23)</f>
        <v>0</v>
      </c>
      <c r="AJ23" s="104">
        <f>IF(COUNT(J23:AG23)=0,"",(J23*$J$2+K23*$K$2+L23*$L$2+M23*$M$2+N23*$N$2+O23*$O$2+P23*$P$2+Q23*$Q$2+R23*$R$2+S23*$S$2+T23*$T$2+U23*$U$2+V23*$V$2+W23*$W$2+X23*$X$2+Y23*$Y$2+AI23)*10/$H$2)</f>
        <v>2.0833333333333335</v>
      </c>
      <c r="AK23" s="104"/>
      <c r="AL23" s="104"/>
      <c r="AM23" s="104">
        <v>1</v>
      </c>
      <c r="AN23" s="104">
        <v>1</v>
      </c>
      <c r="AO23" s="104">
        <v>-1</v>
      </c>
      <c r="AP23" s="104">
        <v>1</v>
      </c>
      <c r="AQ23" s="104">
        <v>1</v>
      </c>
      <c r="AR23" s="104">
        <v>1</v>
      </c>
      <c r="AS23" s="104">
        <v>-1</v>
      </c>
      <c r="AT23" s="104">
        <v>1</v>
      </c>
      <c r="AU23" s="104">
        <v>1</v>
      </c>
      <c r="AV23" s="104">
        <v>1</v>
      </c>
      <c r="AW23" s="104">
        <v>1</v>
      </c>
      <c r="AX23" s="104">
        <v>1</v>
      </c>
      <c r="AY23" s="104">
        <v>1</v>
      </c>
      <c r="AZ23" s="104">
        <v>1</v>
      </c>
      <c r="BA23" s="104">
        <v>1</v>
      </c>
      <c r="BB23" s="104"/>
      <c r="BC23" s="104">
        <v>1</v>
      </c>
      <c r="BD23" s="105">
        <v>0.7027777777777777</v>
      </c>
      <c r="BE23" s="106">
        <f>IF(BD23-$BD$2&lt;0,"",BD23-$BD$2)</f>
        <v>0.011111111111111072</v>
      </c>
      <c r="BF23" s="104">
        <f>IF(COUNT(AM23:BC23)=0,"",SUM(AM23:BC23)/17)</f>
        <v>0.7058823529411765</v>
      </c>
      <c r="BG23" s="104"/>
      <c r="BH23" s="103">
        <v>0.4479166666666667</v>
      </c>
      <c r="BI23" s="104">
        <v>1</v>
      </c>
      <c r="BJ23" s="104">
        <f>IF(BI23="","",BI23/1.5)</f>
        <v>0.6666666666666666</v>
      </c>
      <c r="BK23" s="104"/>
      <c r="BL23" s="104"/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f>BR23/500</f>
        <v>0</v>
      </c>
      <c r="BT23" s="104"/>
      <c r="BU23" s="104">
        <f>IF(BT23="","",BT23/1.5)</f>
      </c>
      <c r="BV23" s="104"/>
      <c r="BW23" s="104"/>
      <c r="BX23" s="104"/>
      <c r="BY23" s="105"/>
      <c r="BZ23" s="107"/>
      <c r="CA23" s="108">
        <f>SUM(CL23:EP23)</f>
        <v>32</v>
      </c>
      <c r="CB23" s="109">
        <f>CA23/CB$1*100</f>
        <v>44.44444444444444</v>
      </c>
      <c r="CC23" s="110">
        <f>(AJ23+BF23+BJ23+BS23+BU23+BX23)/3</f>
        <v>1.1519607843137256</v>
      </c>
      <c r="CD23" s="110">
        <f>CC23*10</f>
        <v>11.519607843137257</v>
      </c>
      <c r="CE23" s="111"/>
      <c r="CF23" s="111"/>
      <c r="CG23" s="112" t="str">
        <f>IF(CB23&gt;25,"RF",IF(CC23&gt;5.9,"A","EE"))</f>
        <v>RF</v>
      </c>
      <c r="CH23" s="113"/>
      <c r="CI23" s="112" t="str">
        <f>IF(CG23="A","A",IF(CG23="RF",CG23,IF(CG23="EE",IF(CH23="",CG23,IF(CH23&gt;5.9,"A","RNEE")))))</f>
        <v>RF</v>
      </c>
      <c r="CJ23" s="114">
        <f>IF(CH23="",CC23,CH23)</f>
        <v>1.1519607843137256</v>
      </c>
      <c r="CK23" s="115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>
        <v>2</v>
      </c>
      <c r="CX23" s="116">
        <v>2</v>
      </c>
      <c r="CY23" s="116"/>
      <c r="CZ23" s="117">
        <f>IF(AJ23="",2,"")</f>
      </c>
      <c r="DA23" s="116"/>
      <c r="DB23" s="116">
        <v>2</v>
      </c>
      <c r="DC23" s="116"/>
      <c r="DD23" s="116">
        <v>2</v>
      </c>
      <c r="DE23" s="116">
        <v>2</v>
      </c>
      <c r="DF23" s="116">
        <v>2</v>
      </c>
      <c r="DG23" s="116">
        <v>2</v>
      </c>
      <c r="DH23" s="116">
        <v>2</v>
      </c>
      <c r="DI23" s="116"/>
      <c r="DJ23" s="116"/>
      <c r="DK23" s="116">
        <v>2</v>
      </c>
      <c r="DL23" s="116">
        <v>2</v>
      </c>
      <c r="DM23" s="116">
        <v>2</v>
      </c>
      <c r="DN23" s="116"/>
      <c r="DO23" s="116">
        <v>2</v>
      </c>
      <c r="DP23" s="116"/>
      <c r="DQ23" s="117">
        <f>IF(BJ23="",2,"")</f>
      </c>
      <c r="DR23" s="116"/>
      <c r="DS23" s="116"/>
      <c r="DT23" s="116">
        <v>2</v>
      </c>
      <c r="DU23" s="116">
        <v>2</v>
      </c>
      <c r="DV23" s="116">
        <v>2</v>
      </c>
      <c r="DW23" s="116"/>
      <c r="DX23" s="117">
        <f>IF(BU23="",2,"")</f>
        <v>2</v>
      </c>
      <c r="DY23" s="118"/>
      <c r="DZ23" s="116"/>
      <c r="EA23" s="116"/>
      <c r="EB23" s="116"/>
      <c r="EC23" s="116"/>
      <c r="ED23" s="116"/>
      <c r="EE23" s="116"/>
      <c r="EF23" s="117"/>
      <c r="EG23" s="116"/>
      <c r="EH23" s="116"/>
      <c r="EI23" s="116"/>
      <c r="EJ23" s="116"/>
      <c r="EK23" s="116"/>
      <c r="EL23" s="116"/>
      <c r="EM23" s="116"/>
      <c r="EN23" s="116"/>
      <c r="EO23" s="118"/>
      <c r="EP23" s="118"/>
      <c r="EQ23" s="119"/>
    </row>
    <row r="24" spans="1:147" s="120" customFormat="1" ht="16.5" customHeight="1">
      <c r="A24"/>
      <c r="B24" s="121">
        <v>20</v>
      </c>
      <c r="C24" s="122" t="s">
        <v>181</v>
      </c>
      <c r="D24" s="123" t="s">
        <v>182</v>
      </c>
      <c r="E24" s="123" t="s">
        <v>126</v>
      </c>
      <c r="F24" s="123">
        <v>11</v>
      </c>
      <c r="G24" s="123" t="s">
        <v>183</v>
      </c>
      <c r="H24" s="123"/>
      <c r="I24" s="123">
        <f>IF(COUNT(H24)=0,"",H24-$I$2)</f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>
        <f>Z24*$Z$2+AA24*$AA$2+AB24*$AB$2+AC24*$AC$2+AD24*$AD$2+AE24*$AE$2+AF24*$AF$2+AG24*$AG$2</f>
        <v>0</v>
      </c>
      <c r="AI24" s="123">
        <f>IF(AH24&lt;0,0,AH24)</f>
        <v>0</v>
      </c>
      <c r="AJ24" s="126">
        <f>IF(COUNT(J24:AG24)=0,"",(J24*$J$2+K24*$K$2+L24*$L$2+M24*$M$2+N24*$N$2+O24*$O$2+P24*$P$2+Q24*$Q$2+R24*$R$2+S24*$S$2+T24*$T$2+U24*$U$2+V24*$V$2+W24*$W$2+X24*$X$2+Y24*$Y$2+AI24)*10/$H$2)</f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7"/>
      <c r="BE24" s="128">
        <f>IF(BD24-$BD$2&lt;0,"",BD24-$BD$2)</f>
      </c>
      <c r="BF24" s="126">
        <f>IF(COUNT(AM24:BC24)=0,"",SUM(AM24:BC24)/17)</f>
      </c>
      <c r="BG24" s="126">
        <v>0.5159722222222223</v>
      </c>
      <c r="BH24" s="124">
        <f>IF(COUNT(BG24)=0,"",BG24-$BH$2)</f>
        <v>0.13750000000000007</v>
      </c>
      <c r="BI24" s="126">
        <v>2.8</v>
      </c>
      <c r="BJ24" s="126">
        <f>IF(BI24="","",BI24/1.5)</f>
        <v>1.8666666666666665</v>
      </c>
      <c r="BK24" s="126"/>
      <c r="BL24" s="126"/>
      <c r="BM24" s="126">
        <v>100</v>
      </c>
      <c r="BN24" s="126">
        <v>80</v>
      </c>
      <c r="BO24" s="126">
        <v>100</v>
      </c>
      <c r="BP24" s="126">
        <v>66.67</v>
      </c>
      <c r="BQ24" s="126">
        <v>90</v>
      </c>
      <c r="BR24" s="126">
        <f>SUM(BM24:BQ24)</f>
        <v>436.67</v>
      </c>
      <c r="BS24" s="126">
        <f>BR24/500</f>
        <v>0.87334</v>
      </c>
      <c r="BT24" s="126"/>
      <c r="BU24" s="126">
        <f>IF(BT24="","",BT24/1.5)</f>
      </c>
      <c r="BV24" s="126"/>
      <c r="BW24" s="126"/>
      <c r="BX24" s="126"/>
      <c r="BY24" s="129"/>
      <c r="BZ24" s="130"/>
      <c r="CA24" s="131">
        <f>SUM(CL24:EP24)</f>
        <v>8</v>
      </c>
      <c r="CB24" s="132">
        <f>CA24/CB$1*100</f>
        <v>11.11111111111111</v>
      </c>
      <c r="CC24" s="133">
        <f>(AJ24+BF24+BJ24+BS24+BU24+BX24)/3</f>
        <v>0.9133355555555555</v>
      </c>
      <c r="CD24" s="133">
        <f>CC24*10</f>
        <v>9.133355555555555</v>
      </c>
      <c r="CE24" s="134"/>
      <c r="CF24" s="134"/>
      <c r="CG24" s="135" t="str">
        <f>IF(CB24&gt;25,"RF",IF(CC24&gt;5.9,"A","EE"))</f>
        <v>EE</v>
      </c>
      <c r="CH24" s="136"/>
      <c r="CI24" s="135" t="str">
        <f>IF(CG24="A","A",IF(CG24="RF",CG24,IF(CG24="EE",IF(CH24="",CG24,IF(CH24&gt;5.9,"A","RNEE")))))</f>
        <v>EE</v>
      </c>
      <c r="CJ24" s="137">
        <f>IF(CH24="",CC24,CH24)</f>
        <v>0.9133355555555555</v>
      </c>
      <c r="CK24" s="115"/>
      <c r="CL24" s="116"/>
      <c r="CM24" s="116"/>
      <c r="CN24" s="116"/>
      <c r="CO24" s="116"/>
      <c r="CP24" s="116"/>
      <c r="CQ24" s="116"/>
      <c r="CR24" s="116">
        <v>2</v>
      </c>
      <c r="CS24" s="116"/>
      <c r="CT24" s="116"/>
      <c r="CU24" s="116"/>
      <c r="CV24" s="116"/>
      <c r="CW24" s="116"/>
      <c r="CX24" s="116"/>
      <c r="CY24" s="116"/>
      <c r="CZ24" s="117">
        <f>IF(AJ24="",2,"")</f>
        <v>2</v>
      </c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>
        <v>2</v>
      </c>
      <c r="DP24" s="116"/>
      <c r="DQ24" s="117">
        <f>IF(BJ24="",2,"")</f>
      </c>
      <c r="DR24" s="116"/>
      <c r="DS24" s="116"/>
      <c r="DT24" s="116"/>
      <c r="DU24" s="116"/>
      <c r="DV24" s="116"/>
      <c r="DW24" s="116"/>
      <c r="DX24" s="117">
        <f>IF(BU24="",2,"")</f>
        <v>2</v>
      </c>
      <c r="DY24" s="118"/>
      <c r="DZ24" s="116"/>
      <c r="EA24" s="116"/>
      <c r="EB24" s="116"/>
      <c r="EC24" s="116"/>
      <c r="ED24" s="116"/>
      <c r="EE24" s="116"/>
      <c r="EF24" s="117"/>
      <c r="EG24" s="116"/>
      <c r="EH24" s="116"/>
      <c r="EI24" s="116"/>
      <c r="EJ24" s="116"/>
      <c r="EK24" s="116"/>
      <c r="EL24" s="116"/>
      <c r="EM24" s="116"/>
      <c r="EN24" s="116"/>
      <c r="EO24" s="118"/>
      <c r="EP24" s="118"/>
      <c r="EQ24" s="119"/>
    </row>
    <row r="25" spans="1:147" s="120" customFormat="1" ht="16.5" customHeight="1">
      <c r="A25"/>
      <c r="B25" s="100">
        <v>21</v>
      </c>
      <c r="C25" s="101" t="s">
        <v>184</v>
      </c>
      <c r="D25" s="102" t="s">
        <v>185</v>
      </c>
      <c r="E25" s="102" t="s">
        <v>126</v>
      </c>
      <c r="F25" s="102">
        <v>11</v>
      </c>
      <c r="G25" s="102" t="s">
        <v>186</v>
      </c>
      <c r="H25" s="102"/>
      <c r="I25" s="102">
        <f>IF(COUNT(H25)=0,"",H25-$I$2)</f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>
        <f>Z25*$Z$2+AA25*$AA$2+AB25*$AB$2+AC25*$AC$2+AD25*$AD$2+AE25*$AE$2+AF25*$AF$2+AG25*$AG$2</f>
        <v>0</v>
      </c>
      <c r="AI25" s="102">
        <f>IF(AH25&lt;0,0,AH25)</f>
        <v>0</v>
      </c>
      <c r="AJ25" s="104">
        <f>IF(COUNT(J25:AG25)=0,"",(J25*$J$2+K25*$K$2+L25*$L$2+M25*$M$2+N25*$N$2+O25*$O$2+P25*$P$2+Q25*$Q$2+R25*$R$2+S25*$S$2+T25*$T$2+U25*$U$2+V25*$V$2+W25*$W$2+X25*$X$2+Y25*$Y$2+AI25)*10/$H$2)</f>
      </c>
      <c r="AK25" s="104"/>
      <c r="AL25" s="104"/>
      <c r="AM25" s="104">
        <v>1</v>
      </c>
      <c r="AN25" s="104">
        <v>1</v>
      </c>
      <c r="AO25" s="104"/>
      <c r="AP25" s="104">
        <v>-1</v>
      </c>
      <c r="AQ25" s="104"/>
      <c r="AR25" s="104">
        <v>-1</v>
      </c>
      <c r="AS25" s="104">
        <v>-1</v>
      </c>
      <c r="AT25" s="104">
        <v>1</v>
      </c>
      <c r="AU25" s="104">
        <v>1</v>
      </c>
      <c r="AV25" s="104">
        <v>1</v>
      </c>
      <c r="AW25" s="104">
        <v>-1</v>
      </c>
      <c r="AX25" s="104">
        <v>1</v>
      </c>
      <c r="AY25" s="104">
        <v>1</v>
      </c>
      <c r="AZ25" s="104">
        <v>1</v>
      </c>
      <c r="BA25" s="104">
        <v>1</v>
      </c>
      <c r="BB25" s="104"/>
      <c r="BC25" s="104">
        <v>1</v>
      </c>
      <c r="BD25" s="105">
        <v>0.7041666666666667</v>
      </c>
      <c r="BE25" s="106">
        <f>IF(BD25-$BD$2&lt;0,"",BD25-$BD$2)</f>
        <v>0.012500000000000067</v>
      </c>
      <c r="BF25" s="104">
        <f>IF(COUNT(AM25:BC25)=0,"",SUM(AM25:BC25)/17)</f>
        <v>0.35294117647058826</v>
      </c>
      <c r="BG25" s="104"/>
      <c r="BH25" s="102">
        <f>IF(COUNT(BG25)=0,"",BG25-$BH$2)</f>
      </c>
      <c r="BI25" s="104"/>
      <c r="BJ25" s="104">
        <f>IF(BI25="","",BI25/1.5)</f>
      </c>
      <c r="BK25" s="104"/>
      <c r="BL25" s="104"/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f>SUM(BM25:BQ25)</f>
        <v>0</v>
      </c>
      <c r="BS25" s="104">
        <f>BR25/500</f>
        <v>0</v>
      </c>
      <c r="BT25" s="104"/>
      <c r="BU25" s="104">
        <f>IF(BT25="","",BT25/1.5)</f>
      </c>
      <c r="BV25" s="104"/>
      <c r="BW25" s="104"/>
      <c r="BX25" s="104"/>
      <c r="BY25" s="105"/>
      <c r="BZ25" s="107"/>
      <c r="CA25" s="108">
        <f>SUM(CL25:EP25)</f>
        <v>28</v>
      </c>
      <c r="CB25" s="109">
        <f>CA25/CB$1*100</f>
        <v>38.88888888888889</v>
      </c>
      <c r="CC25" s="110">
        <f>(AJ25+BF25+BJ25+BS25+BU25+BX25)/3</f>
        <v>0.11764705882352942</v>
      </c>
      <c r="CD25" s="110">
        <f>CC25*10</f>
        <v>1.1764705882352942</v>
      </c>
      <c r="CE25" s="111"/>
      <c r="CF25" s="111"/>
      <c r="CG25" s="112" t="str">
        <f>IF(CB25&gt;25,"RF",IF(CC25&gt;5.9,"A","EE"))</f>
        <v>RF</v>
      </c>
      <c r="CH25" s="113"/>
      <c r="CI25" s="112" t="str">
        <f>IF(CG25="A","A",IF(CG25="RF",CG25,IF(CG25="EE",IF(CH25="",CG25,IF(CH25&gt;5.9,"A","RNEE")))))</f>
        <v>RF</v>
      </c>
      <c r="CJ25" s="114">
        <f>IF(CH25="",CC25,CH25)</f>
        <v>0.11764705882352942</v>
      </c>
      <c r="CK25" s="115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>
        <v>2</v>
      </c>
      <c r="CY25" s="116"/>
      <c r="CZ25" s="117">
        <f>IF(AJ25="",2,"")</f>
        <v>2</v>
      </c>
      <c r="DA25" s="116"/>
      <c r="DB25" s="116"/>
      <c r="DC25" s="116">
        <v>2</v>
      </c>
      <c r="DD25" s="116">
        <v>2</v>
      </c>
      <c r="DE25" s="116">
        <v>2</v>
      </c>
      <c r="DF25" s="116"/>
      <c r="DG25" s="116"/>
      <c r="DH25" s="116"/>
      <c r="DI25" s="116"/>
      <c r="DJ25" s="116"/>
      <c r="DK25" s="116"/>
      <c r="DL25" s="116"/>
      <c r="DM25" s="116"/>
      <c r="DN25" s="116">
        <v>2</v>
      </c>
      <c r="DO25" s="116">
        <v>2</v>
      </c>
      <c r="DP25" s="116"/>
      <c r="DQ25" s="117">
        <f>IF(BJ25="",2,"")</f>
        <v>2</v>
      </c>
      <c r="DR25" s="116">
        <v>2</v>
      </c>
      <c r="DS25" s="116"/>
      <c r="DT25" s="116">
        <v>2</v>
      </c>
      <c r="DU25" s="116">
        <v>2</v>
      </c>
      <c r="DV25" s="116">
        <v>2</v>
      </c>
      <c r="DW25" s="116">
        <v>2</v>
      </c>
      <c r="DX25" s="117">
        <f>IF(BU25="",2,"")</f>
        <v>2</v>
      </c>
      <c r="DY25" s="118"/>
      <c r="DZ25" s="116"/>
      <c r="EA25" s="116"/>
      <c r="EB25" s="116"/>
      <c r="EC25" s="116"/>
      <c r="ED25" s="116"/>
      <c r="EE25" s="116"/>
      <c r="EF25" s="117"/>
      <c r="EG25" s="116"/>
      <c r="EH25" s="116"/>
      <c r="EI25" s="116"/>
      <c r="EJ25" s="116"/>
      <c r="EK25" s="116"/>
      <c r="EL25" s="116"/>
      <c r="EM25" s="116"/>
      <c r="EN25" s="116"/>
      <c r="EO25" s="118"/>
      <c r="EP25" s="118"/>
      <c r="EQ25" s="119"/>
    </row>
    <row r="26" spans="1:147" s="120" customFormat="1" ht="16.5" customHeight="1">
      <c r="A26"/>
      <c r="B26" s="121">
        <v>22</v>
      </c>
      <c r="C26" s="122" t="s">
        <v>187</v>
      </c>
      <c r="D26" s="123" t="s">
        <v>188</v>
      </c>
      <c r="E26" s="123" t="s">
        <v>126</v>
      </c>
      <c r="F26" s="123">
        <v>11</v>
      </c>
      <c r="G26" s="123" t="s">
        <v>189</v>
      </c>
      <c r="H26" s="123"/>
      <c r="I26" s="123">
        <f>IF(COUNT(H26)=0,"",H26-$I$2)</f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>
        <f>Z26*$Z$2+AA26*$AA$2+AB26*$AB$2+AC26*$AC$2+AD26*$AD$2+AE26*$AE$2+AF26*$AF$2+AG26*$AG$2</f>
        <v>0</v>
      </c>
      <c r="AI26" s="123">
        <f>IF(AH26&lt;0,0,AH26)</f>
        <v>0</v>
      </c>
      <c r="AJ26" s="126">
        <f>IF(COUNT(J26:AG26)=0,"",(J26*$J$2+K26*$K$2+L26*$L$2+M26*$M$2+N26*$N$2+O26*$O$2+P26*$P$2+Q26*$Q$2+R26*$R$2+S26*$S$2+T26*$T$2+U26*$U$2+V26*$V$2+W26*$W$2+X26*$X$2+Y26*$Y$2+AI26)*10/$H$2)</f>
      </c>
      <c r="AK26" s="126"/>
      <c r="AL26" s="126"/>
      <c r="AM26" s="126">
        <v>1</v>
      </c>
      <c r="AN26" s="126">
        <v>1</v>
      </c>
      <c r="AO26" s="126">
        <v>1</v>
      </c>
      <c r="AP26" s="126">
        <v>-1</v>
      </c>
      <c r="AQ26" s="126">
        <v>1</v>
      </c>
      <c r="AR26" s="126">
        <v>1</v>
      </c>
      <c r="AS26" s="126">
        <v>1</v>
      </c>
      <c r="AT26" s="126">
        <v>1</v>
      </c>
      <c r="AU26" s="126">
        <v>1</v>
      </c>
      <c r="AV26" s="126">
        <v>1</v>
      </c>
      <c r="AW26" s="126">
        <v>1</v>
      </c>
      <c r="AX26" s="126">
        <v>1</v>
      </c>
      <c r="AY26" s="126">
        <v>1</v>
      </c>
      <c r="AZ26" s="126">
        <v>1</v>
      </c>
      <c r="BA26" s="126">
        <v>-1</v>
      </c>
      <c r="BB26" s="126">
        <v>1</v>
      </c>
      <c r="BC26" s="126">
        <v>1</v>
      </c>
      <c r="BD26" s="127">
        <v>0.7006944444444444</v>
      </c>
      <c r="BE26" s="128">
        <f>IF(BD26-$BD$2&lt;0,"",BD26-$BD$2)</f>
        <v>0.009027777777777746</v>
      </c>
      <c r="BF26" s="126">
        <f>IF(COUNT(AM26:BC26)=0,"",SUM(AM26:BC26)/17)</f>
        <v>0.7647058823529411</v>
      </c>
      <c r="BG26" s="126"/>
      <c r="BH26" s="123">
        <f>IF(COUNT(BG26)=0,"",BG26-$BH$2)</f>
      </c>
      <c r="BI26" s="126"/>
      <c r="BJ26" s="126">
        <f>IF(BI26="","",BI26/1.5)</f>
      </c>
      <c r="BK26" s="126"/>
      <c r="BL26" s="126"/>
      <c r="BM26" s="126">
        <v>100</v>
      </c>
      <c r="BN26" s="126">
        <v>0</v>
      </c>
      <c r="BO26" s="126">
        <v>0</v>
      </c>
      <c r="BP26" s="126">
        <v>0</v>
      </c>
      <c r="BQ26" s="126">
        <v>0</v>
      </c>
      <c r="BR26" s="126">
        <f>SUM(BM26:BQ26)</f>
        <v>100</v>
      </c>
      <c r="BS26" s="126">
        <f>BR26/500</f>
        <v>0.2</v>
      </c>
      <c r="BT26" s="126"/>
      <c r="BU26" s="126">
        <f>IF(BT26="","",BT26/1.5)</f>
      </c>
      <c r="BV26" s="126"/>
      <c r="BW26" s="126"/>
      <c r="BX26" s="126"/>
      <c r="BY26" s="129"/>
      <c r="BZ26" s="130"/>
      <c r="CA26" s="131">
        <f>SUM(CL26:EP26)</f>
        <v>30</v>
      </c>
      <c r="CB26" s="132">
        <f>CA26/CB$1*100</f>
        <v>41.66666666666667</v>
      </c>
      <c r="CC26" s="133">
        <f>(AJ26+BF26+BJ26+BS26+BU26+BX26)/3</f>
        <v>0.32156862745098036</v>
      </c>
      <c r="CD26" s="133">
        <f>CC26*10</f>
        <v>3.2156862745098036</v>
      </c>
      <c r="CE26" s="134"/>
      <c r="CF26" s="134"/>
      <c r="CG26" s="135" t="str">
        <f>IF(CB26&gt;25,"RF",IF(CC26&gt;5.9,"A","EE"))</f>
        <v>RF</v>
      </c>
      <c r="CH26" s="136"/>
      <c r="CI26" s="135" t="str">
        <f>IF(CG26="A","A",IF(CG26="RF",CG26,IF(CG26="EE",IF(CH26="",CG26,IF(CH26&gt;5.9,"A","RNEE")))))</f>
        <v>RF</v>
      </c>
      <c r="CJ26" s="137">
        <f>IF(CH26="",CC26,CH26)</f>
        <v>0.32156862745098036</v>
      </c>
      <c r="CK26" s="115"/>
      <c r="CL26" s="116">
        <v>2</v>
      </c>
      <c r="CM26" s="116">
        <v>2</v>
      </c>
      <c r="CN26" s="116"/>
      <c r="CO26" s="116"/>
      <c r="CP26" s="116">
        <v>2</v>
      </c>
      <c r="CQ26" s="116">
        <v>2</v>
      </c>
      <c r="CR26" s="116"/>
      <c r="CS26" s="116"/>
      <c r="CT26" s="116"/>
      <c r="CU26" s="116"/>
      <c r="CV26" s="116"/>
      <c r="CW26" s="116">
        <v>2</v>
      </c>
      <c r="CX26" s="116"/>
      <c r="CY26" s="116"/>
      <c r="CZ26" s="117">
        <f>IF(AJ26="",2,"")</f>
        <v>2</v>
      </c>
      <c r="DA26" s="116"/>
      <c r="DB26" s="116"/>
      <c r="DC26" s="116"/>
      <c r="DD26" s="116">
        <v>2</v>
      </c>
      <c r="DE26" s="116"/>
      <c r="DF26" s="116"/>
      <c r="DG26" s="116"/>
      <c r="DH26" s="116"/>
      <c r="DI26" s="116"/>
      <c r="DJ26" s="116"/>
      <c r="DK26" s="116"/>
      <c r="DL26" s="116"/>
      <c r="DM26" s="116"/>
      <c r="DN26" s="116">
        <v>2</v>
      </c>
      <c r="DO26" s="116"/>
      <c r="DP26" s="116"/>
      <c r="DQ26" s="117">
        <f>IF(BJ26="",2,"")</f>
        <v>2</v>
      </c>
      <c r="DR26" s="116">
        <v>2</v>
      </c>
      <c r="DS26" s="116"/>
      <c r="DT26" s="116">
        <v>2</v>
      </c>
      <c r="DU26" s="116">
        <v>2</v>
      </c>
      <c r="DV26" s="116">
        <v>2</v>
      </c>
      <c r="DW26" s="116">
        <v>2</v>
      </c>
      <c r="DX26" s="117">
        <f>IF(BU26="",2,"")</f>
        <v>2</v>
      </c>
      <c r="DY26" s="118"/>
      <c r="DZ26" s="116"/>
      <c r="EA26" s="116"/>
      <c r="EB26" s="116"/>
      <c r="EC26" s="116"/>
      <c r="ED26" s="116"/>
      <c r="EE26" s="116"/>
      <c r="EF26" s="117"/>
      <c r="EG26" s="116"/>
      <c r="EH26" s="116"/>
      <c r="EI26" s="116"/>
      <c r="EJ26" s="116"/>
      <c r="EK26" s="116"/>
      <c r="EL26" s="116"/>
      <c r="EM26" s="116"/>
      <c r="EN26" s="116"/>
      <c r="EO26" s="118"/>
      <c r="EP26" s="118"/>
      <c r="EQ26" s="119"/>
    </row>
    <row r="27" spans="1:147" s="120" customFormat="1" ht="16.5" customHeight="1">
      <c r="A27"/>
      <c r="B27" s="100">
        <v>23</v>
      </c>
      <c r="C27" s="101" t="s">
        <v>190</v>
      </c>
      <c r="D27" s="102" t="s">
        <v>191</v>
      </c>
      <c r="E27" s="102" t="s">
        <v>126</v>
      </c>
      <c r="F27" s="102">
        <v>11</v>
      </c>
      <c r="G27" s="102" t="s">
        <v>192</v>
      </c>
      <c r="H27" s="103">
        <v>0.4583333333333333</v>
      </c>
      <c r="I27" s="103">
        <f>IF(COUNT(H27)=0,"",H27-$I$2)</f>
        <v>0.0625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38">
        <v>1</v>
      </c>
      <c r="P27" s="138">
        <v>1</v>
      </c>
      <c r="Q27" s="138">
        <v>1</v>
      </c>
      <c r="R27" s="138">
        <v>1</v>
      </c>
      <c r="S27" s="138">
        <v>1</v>
      </c>
      <c r="T27" s="138">
        <v>1</v>
      </c>
      <c r="U27" s="138">
        <v>1</v>
      </c>
      <c r="V27" s="102">
        <v>1</v>
      </c>
      <c r="W27" s="102">
        <v>1</v>
      </c>
      <c r="X27" s="102">
        <v>1</v>
      </c>
      <c r="Y27" s="102">
        <v>0</v>
      </c>
      <c r="Z27" s="102">
        <v>1</v>
      </c>
      <c r="AA27" s="102">
        <v>1</v>
      </c>
      <c r="AB27" s="102">
        <v>1</v>
      </c>
      <c r="AC27" s="102">
        <v>1</v>
      </c>
      <c r="AD27" s="102">
        <v>1</v>
      </c>
      <c r="AE27" s="102">
        <v>1</v>
      </c>
      <c r="AF27" s="102">
        <v>1</v>
      </c>
      <c r="AG27" s="102">
        <v>1</v>
      </c>
      <c r="AH27" s="102">
        <f>Z27*$Z$2+AA27*$AA$2+AB27*$AB$2+AC27*$AC$2+AD27*$AD$2+AE27*$AE$2+AF27*$AF$2+AG27*$AG$2</f>
        <v>8</v>
      </c>
      <c r="AI27" s="102">
        <f>IF(AH27&lt;0,0,AH27)</f>
        <v>8</v>
      </c>
      <c r="AJ27" s="104">
        <f>IF(COUNT(J27:AG27)=0,"",(J27*$J$2+K27*$K$2+L27*$L$2+M27*$M$2+N27*$N$2+O27*$O$2+P27*$P$2+Q27*$Q$2+R27*$R$2+S27*$S$2+T27*$T$2+U27*$U$2+V27*$V$2+W27*$W$2+X27*$X$2+Y27*$Y$2+AI27)*10/$H$2)</f>
        <v>9.583333333333334</v>
      </c>
      <c r="AK27" s="104"/>
      <c r="AL27" s="104"/>
      <c r="AM27" s="104">
        <v>1</v>
      </c>
      <c r="AN27" s="104">
        <v>1</v>
      </c>
      <c r="AO27" s="104"/>
      <c r="AP27" s="104">
        <v>1</v>
      </c>
      <c r="AQ27" s="104">
        <v>1</v>
      </c>
      <c r="AR27" s="104">
        <v>-1</v>
      </c>
      <c r="AS27" s="104">
        <v>1</v>
      </c>
      <c r="AT27" s="104">
        <v>1</v>
      </c>
      <c r="AU27" s="104">
        <v>1</v>
      </c>
      <c r="AV27" s="104">
        <v>1</v>
      </c>
      <c r="AW27" s="104">
        <v>-1</v>
      </c>
      <c r="AX27" s="104">
        <v>-1</v>
      </c>
      <c r="AY27" s="104">
        <v>1</v>
      </c>
      <c r="AZ27" s="104">
        <v>1</v>
      </c>
      <c r="BA27" s="104">
        <v>-1</v>
      </c>
      <c r="BB27" s="104">
        <v>1</v>
      </c>
      <c r="BC27" s="104">
        <v>1</v>
      </c>
      <c r="BD27" s="105">
        <v>0.6986111111111111</v>
      </c>
      <c r="BE27" s="106">
        <f>IF(BD27-$BD$2&lt;0,"",BD27-$BD$2)</f>
        <v>0.00694444444444442</v>
      </c>
      <c r="BF27" s="104">
        <f>IF(COUNT(AM27:BC27)=0,"",SUM(AM27:BC27)/17)</f>
        <v>0.47058823529411764</v>
      </c>
      <c r="BG27" s="104"/>
      <c r="BH27" s="103">
        <f>IF(COUNT(BG27)=0,"",BG27-$BH$2)</f>
      </c>
      <c r="BI27" s="104"/>
      <c r="BJ27" s="104">
        <f>IF(BI27="","",BI27/1.5)</f>
      </c>
      <c r="BK27" s="104"/>
      <c r="BL27" s="104"/>
      <c r="BM27" s="104">
        <v>100</v>
      </c>
      <c r="BN27" s="104">
        <v>0</v>
      </c>
      <c r="BO27" s="104">
        <v>0</v>
      </c>
      <c r="BP27" s="104">
        <v>0</v>
      </c>
      <c r="BQ27" s="104">
        <v>0</v>
      </c>
      <c r="BR27" s="104">
        <f>SUM(BM27:BQ27)</f>
        <v>100</v>
      </c>
      <c r="BS27" s="104">
        <f>BR27/500</f>
        <v>0.2</v>
      </c>
      <c r="BT27" s="104"/>
      <c r="BU27" s="104">
        <f>IF(BT27="","",BT27/1.5)</f>
      </c>
      <c r="BV27" s="104"/>
      <c r="BW27" s="104"/>
      <c r="BX27" s="104"/>
      <c r="BY27" s="105"/>
      <c r="BZ27" s="107"/>
      <c r="CA27" s="108">
        <f>SUM(CL27:EP27)</f>
        <v>8</v>
      </c>
      <c r="CB27" s="109">
        <f>CA27/CB$1*100</f>
        <v>11.11111111111111</v>
      </c>
      <c r="CC27" s="110">
        <f>(AJ27+BF27+BJ27+BS27+BU27+BX27)/3</f>
        <v>3.41797385620915</v>
      </c>
      <c r="CD27" s="110">
        <f>CC27*10</f>
        <v>34.1797385620915</v>
      </c>
      <c r="CE27" s="111"/>
      <c r="CF27" s="111"/>
      <c r="CG27" s="112" t="str">
        <f>IF(CB27&gt;25,"RF",IF(CC27&gt;5.9,"A","EE"))</f>
        <v>EE</v>
      </c>
      <c r="CH27" s="113"/>
      <c r="CI27" s="112" t="str">
        <f>IF(CG27="A","A",IF(CG27="RF",CG27,IF(CG27="EE",IF(CH27="",CG27,IF(CH27&gt;5.9,"A","RNEE")))))</f>
        <v>EE</v>
      </c>
      <c r="CJ27" s="114">
        <f>IF(CH27="",CC27,CH27)</f>
        <v>3.41797385620915</v>
      </c>
      <c r="CK27" s="115"/>
      <c r="CL27" s="116">
        <v>2</v>
      </c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7">
        <f>IF(AJ27="",2,"")</f>
      </c>
      <c r="DA27" s="116"/>
      <c r="DB27" s="116"/>
      <c r="DC27" s="116"/>
      <c r="DD27" s="116"/>
      <c r="DE27" s="116"/>
      <c r="DF27" s="116"/>
      <c r="DG27" s="116"/>
      <c r="DH27" s="116">
        <v>2</v>
      </c>
      <c r="DI27" s="116"/>
      <c r="DJ27" s="116"/>
      <c r="DK27" s="116"/>
      <c r="DL27" s="116"/>
      <c r="DM27" s="116"/>
      <c r="DN27" s="116"/>
      <c r="DO27" s="116"/>
      <c r="DP27" s="116"/>
      <c r="DQ27" s="117">
        <f>IF(BJ27="",2,"")</f>
        <v>2</v>
      </c>
      <c r="DR27" s="116"/>
      <c r="DS27" s="116"/>
      <c r="DT27" s="116"/>
      <c r="DU27" s="116"/>
      <c r="DV27" s="116"/>
      <c r="DW27" s="116"/>
      <c r="DX27" s="117">
        <f>IF(BU27="",2,"")</f>
        <v>2</v>
      </c>
      <c r="DY27" s="118"/>
      <c r="DZ27" s="116"/>
      <c r="EA27" s="116"/>
      <c r="EB27" s="116"/>
      <c r="EC27" s="116"/>
      <c r="ED27" s="116"/>
      <c r="EE27" s="116"/>
      <c r="EF27" s="117"/>
      <c r="EG27" s="116"/>
      <c r="EH27" s="116"/>
      <c r="EI27" s="116"/>
      <c r="EJ27" s="116"/>
      <c r="EK27" s="116"/>
      <c r="EL27" s="116"/>
      <c r="EM27" s="116"/>
      <c r="EN27" s="116"/>
      <c r="EO27" s="118"/>
      <c r="EP27" s="118"/>
      <c r="EQ27" s="119"/>
    </row>
    <row r="28" spans="1:147" s="120" customFormat="1" ht="16.5" customHeight="1">
      <c r="A28"/>
      <c r="B28" s="121">
        <v>24</v>
      </c>
      <c r="C28" s="122" t="s">
        <v>193</v>
      </c>
      <c r="D28" s="123" t="s">
        <v>194</v>
      </c>
      <c r="E28" s="123" t="s">
        <v>126</v>
      </c>
      <c r="F28" s="123">
        <v>11</v>
      </c>
      <c r="G28" s="123" t="s">
        <v>195</v>
      </c>
      <c r="H28" s="124">
        <v>0.45625</v>
      </c>
      <c r="I28" s="124">
        <f>IF(COUNT(H28)=0,"",H28-$I$2)</f>
        <v>0.060416666666666674</v>
      </c>
      <c r="J28" s="125">
        <v>1</v>
      </c>
      <c r="K28" s="125">
        <v>1</v>
      </c>
      <c r="L28" s="125">
        <v>1</v>
      </c>
      <c r="M28" s="125">
        <v>1</v>
      </c>
      <c r="N28" s="125">
        <v>1</v>
      </c>
      <c r="O28" s="125">
        <v>1</v>
      </c>
      <c r="P28" s="125">
        <v>1</v>
      </c>
      <c r="Q28" s="125">
        <v>1</v>
      </c>
      <c r="R28" s="125">
        <v>1</v>
      </c>
      <c r="S28" s="125">
        <v>0</v>
      </c>
      <c r="T28" s="125">
        <v>0</v>
      </c>
      <c r="U28" s="125">
        <v>0</v>
      </c>
      <c r="V28" s="123">
        <v>1</v>
      </c>
      <c r="W28" s="123">
        <v>1</v>
      </c>
      <c r="X28" s="123">
        <v>1</v>
      </c>
      <c r="Y28" s="123">
        <v>0.5</v>
      </c>
      <c r="Z28" s="123">
        <v>-2</v>
      </c>
      <c r="AA28" s="123">
        <v>1</v>
      </c>
      <c r="AB28" s="123">
        <v>-2</v>
      </c>
      <c r="AC28" s="123">
        <v>1</v>
      </c>
      <c r="AD28" s="123">
        <v>-2</v>
      </c>
      <c r="AE28" s="123">
        <v>1</v>
      </c>
      <c r="AF28" s="123">
        <v>1</v>
      </c>
      <c r="AG28" s="123">
        <v>-2</v>
      </c>
      <c r="AH28" s="123">
        <f>Z28*$Z$2+AA28*$AA$2+AB28*$AB$2+AC28*$AC$2+AD28*$AD$2+AE28*$AE$2+AF28*$AF$2+AG28*$AG$2</f>
        <v>-4</v>
      </c>
      <c r="AI28" s="123">
        <f>IF(AH28&lt;0,0,AH28)</f>
        <v>0</v>
      </c>
      <c r="AJ28" s="126">
        <f>IF(COUNT(J28:AG28)=0,"",(J28*$J$2+K28*$K$2+L28*$L$2+M28*$M$2+N28*$N$2+O28*$O$2+P28*$P$2+Q28*$Q$2+R28*$R$2+S28*$S$2+T28*$T$2+U28*$U$2+V28*$V$2+W28*$W$2+X28*$X$2+Y28*$Y$2+AI28)*10/$H$2)</f>
        <v>5.208333333333333</v>
      </c>
      <c r="AK28" s="126"/>
      <c r="AL28" s="126"/>
      <c r="AM28" s="126">
        <v>1</v>
      </c>
      <c r="AN28" s="126">
        <v>-1</v>
      </c>
      <c r="AO28" s="126">
        <v>1</v>
      </c>
      <c r="AP28" s="126">
        <v>1</v>
      </c>
      <c r="AQ28" s="126">
        <v>1</v>
      </c>
      <c r="AR28" s="126">
        <v>-1</v>
      </c>
      <c r="AS28" s="126">
        <v>1</v>
      </c>
      <c r="AT28" s="126">
        <v>1</v>
      </c>
      <c r="AU28" s="126">
        <v>1</v>
      </c>
      <c r="AV28" s="126">
        <v>1</v>
      </c>
      <c r="AW28" s="126">
        <v>1</v>
      </c>
      <c r="AX28" s="126">
        <v>1</v>
      </c>
      <c r="AY28" s="126">
        <v>-1</v>
      </c>
      <c r="AZ28" s="126">
        <v>-1</v>
      </c>
      <c r="BA28" s="126">
        <v>1</v>
      </c>
      <c r="BB28" s="126">
        <v>1</v>
      </c>
      <c r="BC28" s="126">
        <v>1</v>
      </c>
      <c r="BD28" s="127">
        <v>0.7041666666666667</v>
      </c>
      <c r="BE28" s="128">
        <f>IF(BD28-$BD$2&lt;0,"",BD28-$BD$2)</f>
        <v>0.012500000000000067</v>
      </c>
      <c r="BF28" s="126">
        <f>IF(COUNT(AM28:BC28)=0,"",SUM(AM28:BC28)/17)</f>
        <v>0.5294117647058824</v>
      </c>
      <c r="BG28" s="126">
        <v>0.4722222222222222</v>
      </c>
      <c r="BH28" s="124">
        <f>IF(COUNT(BG28)=0,"",BG28-$BH$2)</f>
        <v>0.09375</v>
      </c>
      <c r="BI28" s="126">
        <v>3.5</v>
      </c>
      <c r="BJ28" s="126">
        <f>IF(BI28="","",BI28/1.5)</f>
        <v>2.3333333333333335</v>
      </c>
      <c r="BK28" s="126"/>
      <c r="BL28" s="126"/>
      <c r="BM28" s="126">
        <v>100</v>
      </c>
      <c r="BN28" s="126">
        <v>100</v>
      </c>
      <c r="BO28" s="126">
        <v>100</v>
      </c>
      <c r="BP28" s="126">
        <v>100</v>
      </c>
      <c r="BQ28" s="126">
        <v>90</v>
      </c>
      <c r="BR28" s="126">
        <f>SUM(BM28:BQ28)</f>
        <v>490</v>
      </c>
      <c r="BS28" s="126">
        <f>BR28/500</f>
        <v>0.98</v>
      </c>
      <c r="BT28" s="126"/>
      <c r="BU28" s="126">
        <f>IF(BT28="","",BT28/1.5)</f>
      </c>
      <c r="BV28" s="126"/>
      <c r="BW28" s="126"/>
      <c r="BX28" s="126"/>
      <c r="BY28" s="129"/>
      <c r="BZ28" s="130"/>
      <c r="CA28" s="131">
        <f>SUM(CL28:EP28)</f>
        <v>10</v>
      </c>
      <c r="CB28" s="132">
        <f>CA28/CB$1*100</f>
        <v>13.88888888888889</v>
      </c>
      <c r="CC28" s="133">
        <f>(AJ28+BF28+BJ28+BS28+BU28+BX28)/3</f>
        <v>3.0170261437908494</v>
      </c>
      <c r="CD28" s="133">
        <f>CC28*10</f>
        <v>30.170261437908493</v>
      </c>
      <c r="CE28" s="134"/>
      <c r="CF28" s="134"/>
      <c r="CG28" s="135" t="str">
        <f>IF(CB28&gt;25,"RF",IF(CC28&gt;5.9,"A","EE"))</f>
        <v>EE</v>
      </c>
      <c r="CH28" s="136"/>
      <c r="CI28" s="135" t="str">
        <f>IF(CG28="A","A",IF(CG28="RF",CG28,IF(CG28="EE",IF(CH28="",CG28,IF(CH28&gt;5.9,"A","RNEE")))))</f>
        <v>EE</v>
      </c>
      <c r="CJ28" s="137">
        <f>IF(CH28="",CC28,CH28)</f>
        <v>3.0170261437908494</v>
      </c>
      <c r="CK28" s="115"/>
      <c r="CL28" s="116"/>
      <c r="CM28" s="116"/>
      <c r="CN28" s="116"/>
      <c r="CO28" s="116"/>
      <c r="CP28" s="116"/>
      <c r="CQ28" s="116"/>
      <c r="CR28" s="116"/>
      <c r="CS28" s="116"/>
      <c r="CT28" s="116">
        <v>2</v>
      </c>
      <c r="CU28" s="116"/>
      <c r="CV28" s="116"/>
      <c r="CW28" s="116"/>
      <c r="CX28" s="116"/>
      <c r="CY28" s="116"/>
      <c r="CZ28" s="117">
        <f>IF(AJ28="",2,"")</f>
      </c>
      <c r="DA28" s="116"/>
      <c r="DB28" s="116"/>
      <c r="DC28" s="116"/>
      <c r="DD28" s="116"/>
      <c r="DE28" s="116">
        <v>2</v>
      </c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7">
        <f>IF(BJ28="",2,"")</f>
      </c>
      <c r="DR28" s="116">
        <v>2</v>
      </c>
      <c r="DS28" s="116"/>
      <c r="DT28" s="116">
        <v>2</v>
      </c>
      <c r="DU28" s="116"/>
      <c r="DV28" s="116"/>
      <c r="DW28" s="116"/>
      <c r="DX28" s="117">
        <f>IF(BU28="",2,"")</f>
        <v>2</v>
      </c>
      <c r="DY28" s="118"/>
      <c r="DZ28" s="116"/>
      <c r="EA28" s="116"/>
      <c r="EB28" s="116"/>
      <c r="EC28" s="116"/>
      <c r="ED28" s="116"/>
      <c r="EE28" s="116"/>
      <c r="EF28" s="117"/>
      <c r="EG28" s="116"/>
      <c r="EH28" s="116"/>
      <c r="EI28" s="116"/>
      <c r="EJ28" s="116"/>
      <c r="EK28" s="116"/>
      <c r="EL28" s="116"/>
      <c r="EM28" s="116"/>
      <c r="EN28" s="116"/>
      <c r="EO28" s="118"/>
      <c r="EP28" s="118"/>
      <c r="EQ28" s="119"/>
    </row>
    <row r="29" spans="1:147" s="120" customFormat="1" ht="16.5" customHeight="1">
      <c r="A29"/>
      <c r="B29" s="100">
        <v>25</v>
      </c>
      <c r="C29" s="101" t="s">
        <v>196</v>
      </c>
      <c r="D29" s="102" t="s">
        <v>197</v>
      </c>
      <c r="E29" s="102" t="s">
        <v>126</v>
      </c>
      <c r="F29" s="102">
        <v>11</v>
      </c>
      <c r="G29" s="102" t="s">
        <v>198</v>
      </c>
      <c r="H29" s="103">
        <v>0.4888888888888889</v>
      </c>
      <c r="I29" s="103">
        <f>IF(COUNT(H29)=0,"",H29-$I$2)</f>
        <v>0.09305555555555556</v>
      </c>
      <c r="J29" s="138">
        <v>1</v>
      </c>
      <c r="K29" s="138">
        <v>1</v>
      </c>
      <c r="L29" s="138">
        <v>1</v>
      </c>
      <c r="M29" s="138">
        <v>0</v>
      </c>
      <c r="N29" s="138">
        <v>1</v>
      </c>
      <c r="O29" s="138">
        <v>1</v>
      </c>
      <c r="P29" s="138">
        <v>1</v>
      </c>
      <c r="Q29" s="138">
        <v>0.5</v>
      </c>
      <c r="R29" s="138">
        <v>0.5</v>
      </c>
      <c r="S29" s="138">
        <v>0</v>
      </c>
      <c r="T29" s="138">
        <v>0</v>
      </c>
      <c r="U29" s="138">
        <v>0</v>
      </c>
      <c r="V29" s="102">
        <v>1</v>
      </c>
      <c r="W29" s="102">
        <v>1</v>
      </c>
      <c r="X29" s="102">
        <v>1</v>
      </c>
      <c r="Y29" s="102">
        <v>1</v>
      </c>
      <c r="Z29" s="102">
        <v>1</v>
      </c>
      <c r="AA29" s="102">
        <v>1</v>
      </c>
      <c r="AB29" s="102">
        <v>1</v>
      </c>
      <c r="AC29" s="102">
        <v>1</v>
      </c>
      <c r="AD29" s="102">
        <v>1</v>
      </c>
      <c r="AE29" s="102">
        <v>1</v>
      </c>
      <c r="AF29" s="102">
        <v>1</v>
      </c>
      <c r="AG29" s="102">
        <v>1</v>
      </c>
      <c r="AH29" s="102">
        <f>Z29*$Z$2+AA29*$AA$2+AB29*$AB$2+AC29*$AC$2+AD29*$AD$2+AE29*$AE$2+AF29*$AF$2+AG29*$AG$2</f>
        <v>8</v>
      </c>
      <c r="AI29" s="102">
        <f>IF(AH29&lt;0,0,AH29)</f>
        <v>8</v>
      </c>
      <c r="AJ29" s="104">
        <f>IF(COUNT(J29:AG29)=0,"",(J29*$J$2+K29*$K$2+L29*$L$2+M29*$M$2+N29*$N$2+O29*$O$2+P29*$P$2+Q29*$Q$2+R29*$R$2+S29*$S$2+T29*$T$2+U29*$U$2+V29*$V$2+W29*$W$2+X29*$X$2+Y29*$Y$2+AI29)*10/$H$2)</f>
        <v>7.916666666666667</v>
      </c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5"/>
      <c r="BE29" s="106">
        <f>IF(BD29-$BD$2&lt;0,"",BD29-$BD$2)</f>
      </c>
      <c r="BF29" s="104">
        <f>IF(COUNT(AM29:BC29)=0,"",SUM(AM29:BC29)/17)</f>
      </c>
      <c r="BG29" s="104"/>
      <c r="BH29" s="103">
        <f>IF(COUNT(BG29)=0,"",BG29-$BH$2)</f>
      </c>
      <c r="BI29" s="104"/>
      <c r="BJ29" s="104">
        <f>IF(BI29="","",BI29/1.5)</f>
      </c>
      <c r="BK29" s="104"/>
      <c r="BL29" s="104"/>
      <c r="BM29" s="104">
        <v>100</v>
      </c>
      <c r="BN29" s="104">
        <v>80</v>
      </c>
      <c r="BO29" s="104">
        <v>100</v>
      </c>
      <c r="BP29" s="104">
        <v>0</v>
      </c>
      <c r="BQ29" s="104">
        <v>0</v>
      </c>
      <c r="BR29" s="104">
        <f>SUM(BM29:BQ29)</f>
        <v>280</v>
      </c>
      <c r="BS29" s="104">
        <f>BR29/500</f>
        <v>0.56</v>
      </c>
      <c r="BT29" s="104"/>
      <c r="BU29" s="104">
        <f>IF(BT29="","",BT29/1.5)</f>
      </c>
      <c r="BV29" s="104"/>
      <c r="BW29" s="104"/>
      <c r="BX29" s="104"/>
      <c r="BY29" s="105"/>
      <c r="BZ29" s="107"/>
      <c r="CA29" s="108">
        <f>SUM(CL29:EP29)</f>
        <v>18</v>
      </c>
      <c r="CB29" s="109">
        <f>CA29/CB$1*100</f>
        <v>25</v>
      </c>
      <c r="CC29" s="110">
        <f>(AJ29+BF29+BJ29+BS29+BU29+BX29)/3</f>
        <v>2.8255555555555554</v>
      </c>
      <c r="CD29" s="110">
        <f>CC29*10</f>
        <v>28.255555555555553</v>
      </c>
      <c r="CE29" s="111"/>
      <c r="CF29" s="111"/>
      <c r="CG29" s="112" t="str">
        <f>IF(CB29&gt;25,"RF",IF(CC29&gt;5.9,"A","EE"))</f>
        <v>EE</v>
      </c>
      <c r="CH29" s="113"/>
      <c r="CI29" s="112" t="str">
        <f>IF(CG29="A","A",IF(CG29="RF",CG29,IF(CG29="EE",IF(CH29="",CG29,IF(CH29&gt;5.9,"A","RNEE")))))</f>
        <v>EE</v>
      </c>
      <c r="CJ29" s="114">
        <f>IF(CH29="",CC29,CH29)</f>
        <v>2.8255555555555554</v>
      </c>
      <c r="CK29" s="115"/>
      <c r="CL29" s="116"/>
      <c r="CM29" s="116"/>
      <c r="CN29" s="116"/>
      <c r="CO29" s="116"/>
      <c r="CP29" s="116"/>
      <c r="CQ29" s="116"/>
      <c r="CR29" s="116">
        <v>2</v>
      </c>
      <c r="CS29" s="116"/>
      <c r="CT29" s="116"/>
      <c r="CU29" s="116"/>
      <c r="CV29" s="116"/>
      <c r="CW29" s="116"/>
      <c r="CX29" s="116"/>
      <c r="CY29" s="116"/>
      <c r="CZ29" s="117">
        <f>IF(AJ29="",2,"")</f>
      </c>
      <c r="DA29" s="116"/>
      <c r="DB29" s="116">
        <v>2</v>
      </c>
      <c r="DC29" s="116">
        <v>2</v>
      </c>
      <c r="DD29" s="116"/>
      <c r="DE29" s="116"/>
      <c r="DF29" s="116"/>
      <c r="DG29" s="116">
        <v>2</v>
      </c>
      <c r="DH29" s="116">
        <v>2</v>
      </c>
      <c r="DI29" s="116"/>
      <c r="DJ29" s="116"/>
      <c r="DK29" s="116"/>
      <c r="DL29" s="116"/>
      <c r="DM29" s="116"/>
      <c r="DN29" s="116"/>
      <c r="DO29" s="116"/>
      <c r="DP29" s="116"/>
      <c r="DQ29" s="117">
        <f>IF(BJ29="",2,"")</f>
        <v>2</v>
      </c>
      <c r="DR29" s="116"/>
      <c r="DS29" s="116"/>
      <c r="DT29" s="116">
        <v>2</v>
      </c>
      <c r="DU29" s="116"/>
      <c r="DV29" s="116">
        <v>2</v>
      </c>
      <c r="DW29" s="116"/>
      <c r="DX29" s="117">
        <f>IF(BU29="",2,"")</f>
        <v>2</v>
      </c>
      <c r="DY29" s="118"/>
      <c r="DZ29" s="116"/>
      <c r="EA29" s="116"/>
      <c r="EB29" s="116"/>
      <c r="EC29" s="116"/>
      <c r="ED29" s="116"/>
      <c r="EE29" s="116"/>
      <c r="EF29" s="117"/>
      <c r="EG29" s="116"/>
      <c r="EH29" s="116"/>
      <c r="EI29" s="116"/>
      <c r="EJ29" s="116"/>
      <c r="EK29" s="116"/>
      <c r="EL29" s="116"/>
      <c r="EM29" s="116"/>
      <c r="EN29" s="116"/>
      <c r="EO29" s="118"/>
      <c r="EP29" s="118"/>
      <c r="EQ29" s="119"/>
    </row>
    <row r="30" spans="1:147" s="120" customFormat="1" ht="16.5" customHeight="1">
      <c r="A30"/>
      <c r="B30" s="121">
        <v>26</v>
      </c>
      <c r="C30" s="122" t="s">
        <v>199</v>
      </c>
      <c r="D30" s="123" t="s">
        <v>200</v>
      </c>
      <c r="E30" s="123" t="s">
        <v>126</v>
      </c>
      <c r="F30" s="123">
        <v>11</v>
      </c>
      <c r="G30" s="123" t="s">
        <v>201</v>
      </c>
      <c r="H30" s="123"/>
      <c r="I30" s="123">
        <f>IF(COUNT(H30)=0,"",H30-$I$2)</f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>
        <f>Z30*$Z$2+AA30*$AA$2+AB30*$AB$2+AC30*$AC$2+AD30*$AD$2+AE30*$AE$2+AF30*$AF$2+AG30*$AG$2</f>
        <v>0</v>
      </c>
      <c r="AI30" s="123">
        <f>IF(AH30&lt;0,0,AH30)</f>
        <v>0</v>
      </c>
      <c r="AJ30" s="126">
        <f>IF(COUNT(J30:AG30)=0,"",(J30*$J$2+K30*$K$2+L30*$L$2+M30*$M$2+N30*$N$2+O30*$O$2+P30*$P$2+Q30*$Q$2+R30*$R$2+S30*$S$2+T30*$T$2+U30*$U$2+V30*$V$2+W30*$W$2+X30*$X$2+Y30*$Y$2+AI30)*10/$H$2)</f>
      </c>
      <c r="AK30" s="126"/>
      <c r="AL30" s="126"/>
      <c r="AM30" s="126"/>
      <c r="AN30" s="126"/>
      <c r="AO30" s="126">
        <v>1</v>
      </c>
      <c r="AP30" s="126"/>
      <c r="AQ30" s="126"/>
      <c r="AR30" s="126"/>
      <c r="AS30" s="126">
        <v>1</v>
      </c>
      <c r="AT30" s="126"/>
      <c r="AU30" s="126"/>
      <c r="AV30" s="126">
        <v>1</v>
      </c>
      <c r="AW30" s="126">
        <v>1</v>
      </c>
      <c r="AX30" s="126">
        <v>1</v>
      </c>
      <c r="AY30" s="126">
        <v>1</v>
      </c>
      <c r="AZ30" s="126">
        <v>1</v>
      </c>
      <c r="BA30" s="126">
        <v>1</v>
      </c>
      <c r="BB30" s="126"/>
      <c r="BC30" s="126">
        <v>1</v>
      </c>
      <c r="BD30" s="127">
        <v>0.7097222222222223</v>
      </c>
      <c r="BE30" s="128">
        <f>IF(BD30-$BD$2&lt;0,"",BD30-$BD$2)</f>
        <v>0.018055555555555602</v>
      </c>
      <c r="BF30" s="126">
        <f>IF(COUNT(AM30:BC30)=0,"",SUM(AM30:BC30)/17)</f>
        <v>0.5294117647058824</v>
      </c>
      <c r="BG30" s="126">
        <v>0.4152777777777778</v>
      </c>
      <c r="BH30" s="124">
        <f>IF(COUNT(BG30)=0,"",BG30-$BH$2)</f>
        <v>0.03680555555555559</v>
      </c>
      <c r="BI30" s="126">
        <v>0</v>
      </c>
      <c r="BJ30" s="126">
        <f>IF(BI30="","",BI30/1.5)</f>
        <v>0</v>
      </c>
      <c r="BK30" s="126"/>
      <c r="BL30" s="126"/>
      <c r="BM30" s="126">
        <v>100</v>
      </c>
      <c r="BN30" s="126">
        <v>80</v>
      </c>
      <c r="BO30" s="126">
        <v>60</v>
      </c>
      <c r="BP30" s="126">
        <v>33.33</v>
      </c>
      <c r="BQ30" s="126">
        <v>60</v>
      </c>
      <c r="BR30" s="126">
        <f>SUM(BM30:BQ30)</f>
        <v>333.33</v>
      </c>
      <c r="BS30" s="126">
        <f>BR30/500</f>
        <v>0.6666599999999999</v>
      </c>
      <c r="BT30" s="126"/>
      <c r="BU30" s="126">
        <f>IF(BT30="","",BT30/1.5)</f>
      </c>
      <c r="BV30" s="126"/>
      <c r="BW30" s="126"/>
      <c r="BX30" s="126"/>
      <c r="BY30" s="129"/>
      <c r="BZ30" s="130"/>
      <c r="CA30" s="131">
        <f>SUM(CL30:EP30)</f>
        <v>22</v>
      </c>
      <c r="CB30" s="132">
        <f>CA30/CB$1*100</f>
        <v>30.555555555555557</v>
      </c>
      <c r="CC30" s="133">
        <f>(AJ30+BF30+BJ30+BS30+BU30+BX30)/3</f>
        <v>0.3986905882352941</v>
      </c>
      <c r="CD30" s="133">
        <f>CC30*10</f>
        <v>3.9869058823529406</v>
      </c>
      <c r="CE30" s="134"/>
      <c r="CF30" s="134"/>
      <c r="CG30" s="135" t="str">
        <f>IF(CB30&gt;25,"RF",IF(CC30&gt;5.9,"A","EE"))</f>
        <v>RF</v>
      </c>
      <c r="CH30" s="136"/>
      <c r="CI30" s="135" t="str">
        <f>IF(CG30="A","A",IF(CG30="RF",CG30,IF(CG30="EE",IF(CH30="",CG30,IF(CH30&gt;5.9,"A","RNEE")))))</f>
        <v>RF</v>
      </c>
      <c r="CJ30" s="137">
        <f>IF(CH30="",CC30,CH30)</f>
        <v>0.3986905882352941</v>
      </c>
      <c r="CK30" s="115"/>
      <c r="CL30" s="116">
        <v>2</v>
      </c>
      <c r="CM30" s="116">
        <v>2</v>
      </c>
      <c r="CN30" s="116"/>
      <c r="CO30" s="116"/>
      <c r="CP30" s="116"/>
      <c r="CQ30" s="116"/>
      <c r="CR30" s="116"/>
      <c r="CS30" s="116"/>
      <c r="CT30" s="116"/>
      <c r="CU30" s="116">
        <v>2</v>
      </c>
      <c r="CV30" s="116"/>
      <c r="CW30" s="116"/>
      <c r="CX30" s="116">
        <v>2</v>
      </c>
      <c r="CY30" s="116">
        <v>2</v>
      </c>
      <c r="CZ30" s="117">
        <f>IF(AJ30="",2,"")</f>
        <v>2</v>
      </c>
      <c r="DA30" s="116"/>
      <c r="DB30" s="116">
        <v>2</v>
      </c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>
        <v>2</v>
      </c>
      <c r="DN30" s="116"/>
      <c r="DO30" s="116"/>
      <c r="DP30" s="116"/>
      <c r="DQ30" s="117">
        <f>IF(BJ30="",2,"")</f>
      </c>
      <c r="DR30" s="116">
        <v>2</v>
      </c>
      <c r="DS30" s="116"/>
      <c r="DT30" s="116">
        <v>2</v>
      </c>
      <c r="DU30" s="116"/>
      <c r="DV30" s="116"/>
      <c r="DW30" s="116"/>
      <c r="DX30" s="117">
        <f>IF(BU30="",2,"")</f>
        <v>2</v>
      </c>
      <c r="DY30" s="118"/>
      <c r="DZ30" s="116"/>
      <c r="EA30" s="116"/>
      <c r="EB30" s="116"/>
      <c r="EC30" s="116"/>
      <c r="ED30" s="116"/>
      <c r="EE30" s="116"/>
      <c r="EF30" s="117"/>
      <c r="EG30" s="116"/>
      <c r="EH30" s="116"/>
      <c r="EI30" s="116"/>
      <c r="EJ30" s="116"/>
      <c r="EK30" s="116"/>
      <c r="EL30" s="116"/>
      <c r="EM30" s="116"/>
      <c r="EN30" s="116"/>
      <c r="EO30" s="118"/>
      <c r="EP30" s="118"/>
      <c r="EQ30" s="119"/>
    </row>
    <row r="31" spans="1:147" s="120" customFormat="1" ht="16.5" customHeight="1">
      <c r="A31"/>
      <c r="B31" s="100">
        <v>27</v>
      </c>
      <c r="C31" s="101" t="s">
        <v>202</v>
      </c>
      <c r="D31" s="102" t="s">
        <v>203</v>
      </c>
      <c r="E31" s="102" t="s">
        <v>126</v>
      </c>
      <c r="F31" s="102">
        <v>11</v>
      </c>
      <c r="G31" s="102" t="s">
        <v>204</v>
      </c>
      <c r="H31" s="103">
        <v>0.4375</v>
      </c>
      <c r="I31" s="103">
        <f>IF(COUNT(H31)=0,"",H31-$I$2)</f>
        <v>0.041666666666666685</v>
      </c>
      <c r="J31" s="138">
        <v>1</v>
      </c>
      <c r="K31" s="138">
        <v>1</v>
      </c>
      <c r="L31" s="138">
        <v>1</v>
      </c>
      <c r="M31" s="138">
        <v>1</v>
      </c>
      <c r="N31" s="138">
        <v>0</v>
      </c>
      <c r="O31" s="138">
        <v>1</v>
      </c>
      <c r="P31" s="138">
        <v>1</v>
      </c>
      <c r="Q31" s="138">
        <v>0.5</v>
      </c>
      <c r="R31" s="138">
        <v>0.5</v>
      </c>
      <c r="S31" s="138">
        <v>1</v>
      </c>
      <c r="T31" s="138">
        <v>1</v>
      </c>
      <c r="U31" s="138">
        <v>1</v>
      </c>
      <c r="V31" s="102">
        <v>1</v>
      </c>
      <c r="W31" s="102">
        <v>1</v>
      </c>
      <c r="X31" s="102">
        <v>1</v>
      </c>
      <c r="Y31" s="102">
        <v>1</v>
      </c>
      <c r="Z31" s="102">
        <v>1</v>
      </c>
      <c r="AA31" s="102">
        <v>1</v>
      </c>
      <c r="AB31" s="102">
        <v>1</v>
      </c>
      <c r="AC31" s="102">
        <v>1</v>
      </c>
      <c r="AD31" s="102">
        <v>1</v>
      </c>
      <c r="AE31" s="102">
        <v>1</v>
      </c>
      <c r="AF31" s="102">
        <v>1</v>
      </c>
      <c r="AG31" s="102">
        <v>1</v>
      </c>
      <c r="AH31" s="102">
        <f>Z31*$Z$2+AA31*$AA$2+AB31*$AB$2+AC31*$AC$2+AD31*$AD$2+AE31*$AE$2+AF31*$AF$2+AG31*$AG$2</f>
        <v>8</v>
      </c>
      <c r="AI31" s="102">
        <f>IF(AH31&lt;0,0,AH31)</f>
        <v>8</v>
      </c>
      <c r="AJ31" s="104">
        <f>IF(COUNT(J31:AG31)=0,"",(J31*$J$2+K31*$K$2+L31*$L$2+M31*$M$2+N31*$N$2+O31*$O$2+P31*$P$2+Q31*$Q$2+R31*$R$2+S31*$S$2+T31*$T$2+U31*$U$2+V31*$V$2+W31*$W$2+X31*$X$2+Y31*$Y$2+AI31)*10/$H$2)</f>
        <v>9.166666666666666</v>
      </c>
      <c r="AK31" s="104"/>
      <c r="AL31" s="104"/>
      <c r="AM31" s="104">
        <v>1</v>
      </c>
      <c r="AN31" s="104">
        <v>1</v>
      </c>
      <c r="AO31" s="104">
        <v>-1</v>
      </c>
      <c r="AP31" s="104">
        <v>1</v>
      </c>
      <c r="AQ31" s="104">
        <v>1</v>
      </c>
      <c r="AR31" s="104">
        <v>1</v>
      </c>
      <c r="AS31" s="104">
        <v>-1</v>
      </c>
      <c r="AT31" s="104">
        <v>1</v>
      </c>
      <c r="AU31" s="104">
        <v>1</v>
      </c>
      <c r="AV31" s="104">
        <v>1</v>
      </c>
      <c r="AW31" s="104">
        <v>-1</v>
      </c>
      <c r="AX31" s="104">
        <v>-1</v>
      </c>
      <c r="AY31" s="104">
        <v>-1</v>
      </c>
      <c r="AZ31" s="104">
        <v>-1</v>
      </c>
      <c r="BA31" s="104">
        <v>1</v>
      </c>
      <c r="BB31" s="104">
        <v>1</v>
      </c>
      <c r="BC31" s="104">
        <v>1</v>
      </c>
      <c r="BD31" s="105">
        <v>0.6979166666666666</v>
      </c>
      <c r="BE31" s="106">
        <f>IF(BD31-$BD$2&lt;0,"",BD31-$BD$2)</f>
        <v>0.006249999999999978</v>
      </c>
      <c r="BF31" s="104">
        <f>IF(COUNT(AM31:BC31)=0,"",SUM(AM31:BC31)/17)</f>
        <v>0.29411764705882354</v>
      </c>
      <c r="BG31" s="104">
        <v>0.46111111111111114</v>
      </c>
      <c r="BH31" s="103">
        <f>IF(COUNT(BG31)=0,"",BG31-$BH$2)</f>
        <v>0.08263888888888893</v>
      </c>
      <c r="BI31" s="104">
        <v>5</v>
      </c>
      <c r="BJ31" s="104">
        <f>IF(BI31="","",BI31/1.5)</f>
        <v>3.3333333333333335</v>
      </c>
      <c r="BK31" s="104"/>
      <c r="BL31" s="104"/>
      <c r="BM31" s="104">
        <v>100</v>
      </c>
      <c r="BN31" s="104">
        <v>100</v>
      </c>
      <c r="BO31" s="104">
        <v>100</v>
      </c>
      <c r="BP31" s="104">
        <v>90</v>
      </c>
      <c r="BQ31" s="104">
        <v>90</v>
      </c>
      <c r="BR31" s="104">
        <f>SUM(BM31:BQ31)</f>
        <v>480</v>
      </c>
      <c r="BS31" s="104">
        <f>BR31/500</f>
        <v>0.96</v>
      </c>
      <c r="BT31" s="104"/>
      <c r="BU31" s="104">
        <f>IF(BT31="","",BT31/1.5)</f>
      </c>
      <c r="BV31" s="104"/>
      <c r="BW31" s="104"/>
      <c r="BX31" s="104"/>
      <c r="BY31" s="105"/>
      <c r="BZ31" s="107"/>
      <c r="CA31" s="108">
        <f>SUM(CL31:EP31)</f>
        <v>12</v>
      </c>
      <c r="CB31" s="109">
        <f>CA31/CB$1*100</f>
        <v>16.666666666666664</v>
      </c>
      <c r="CC31" s="110">
        <f>(AJ31+BF31+BJ31+BS31+BU31+BX31)/3</f>
        <v>4.584705882352941</v>
      </c>
      <c r="CD31" s="110">
        <f>CC31*10</f>
        <v>45.847058823529416</v>
      </c>
      <c r="CE31" s="111"/>
      <c r="CF31" s="111"/>
      <c r="CG31" s="112" t="str">
        <f>IF(CB31&gt;25,"RF",IF(CC31&gt;5.9,"A","EE"))</f>
        <v>EE</v>
      </c>
      <c r="CH31" s="113"/>
      <c r="CI31" s="112" t="str">
        <f>IF(CG31="A","A",IF(CG31="RF",CG31,IF(CG31="EE",IF(CH31="",CG31,IF(CH31&gt;5.9,"A","RNEE")))))</f>
        <v>EE</v>
      </c>
      <c r="CJ31" s="114">
        <f>IF(CH31="",CC31,CH31)</f>
        <v>4.584705882352941</v>
      </c>
      <c r="CK31" s="115"/>
      <c r="CL31" s="116"/>
      <c r="CM31" s="116"/>
      <c r="CN31" s="116"/>
      <c r="CO31" s="116">
        <v>2</v>
      </c>
      <c r="CP31" s="116">
        <v>2</v>
      </c>
      <c r="CQ31" s="116">
        <v>2</v>
      </c>
      <c r="CR31" s="116">
        <v>2</v>
      </c>
      <c r="CS31" s="116"/>
      <c r="CT31" s="116"/>
      <c r="CU31" s="116"/>
      <c r="CV31" s="116"/>
      <c r="CW31" s="116"/>
      <c r="CX31" s="116"/>
      <c r="CY31" s="116"/>
      <c r="CZ31" s="117">
        <f>IF(AJ31="",2,"")</f>
      </c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7">
        <f>IF(BJ31="",2,"")</f>
      </c>
      <c r="DR31" s="116"/>
      <c r="DS31" s="116"/>
      <c r="DT31" s="116"/>
      <c r="DU31" s="116">
        <v>2</v>
      </c>
      <c r="DV31" s="116"/>
      <c r="DW31" s="116"/>
      <c r="DX31" s="117">
        <f>IF(BU31="",2,"")</f>
        <v>2</v>
      </c>
      <c r="DY31" s="118"/>
      <c r="DZ31" s="116"/>
      <c r="EA31" s="116"/>
      <c r="EB31" s="116"/>
      <c r="EC31" s="116"/>
      <c r="ED31" s="116"/>
      <c r="EE31" s="116"/>
      <c r="EF31" s="117"/>
      <c r="EG31" s="116"/>
      <c r="EH31" s="116"/>
      <c r="EI31" s="116"/>
      <c r="EJ31" s="116"/>
      <c r="EK31" s="116"/>
      <c r="EL31" s="116"/>
      <c r="EM31" s="116"/>
      <c r="EN31" s="116"/>
      <c r="EO31" s="118"/>
      <c r="EP31" s="118"/>
      <c r="EQ31" s="119"/>
    </row>
    <row r="32" spans="1:147" s="120" customFormat="1" ht="16.5" customHeight="1">
      <c r="A32"/>
      <c r="B32" s="121">
        <v>28</v>
      </c>
      <c r="C32" s="122" t="s">
        <v>205</v>
      </c>
      <c r="D32" s="123" t="s">
        <v>206</v>
      </c>
      <c r="E32" s="123" t="s">
        <v>126</v>
      </c>
      <c r="F32" s="123">
        <v>11</v>
      </c>
      <c r="G32" s="123" t="s">
        <v>207</v>
      </c>
      <c r="H32" s="124">
        <v>0.4638888888888889</v>
      </c>
      <c r="I32" s="124">
        <f>IF(COUNT(H32)=0,"",H32-$I$2)</f>
        <v>0.06805555555555559</v>
      </c>
      <c r="J32" s="125">
        <v>1</v>
      </c>
      <c r="K32" s="125">
        <v>1</v>
      </c>
      <c r="L32" s="125">
        <v>1</v>
      </c>
      <c r="M32" s="125">
        <v>1</v>
      </c>
      <c r="N32" s="125">
        <v>1</v>
      </c>
      <c r="O32" s="125">
        <v>1</v>
      </c>
      <c r="P32" s="125">
        <v>1</v>
      </c>
      <c r="Q32" s="125">
        <v>1</v>
      </c>
      <c r="R32" s="125">
        <v>0.5</v>
      </c>
      <c r="S32" s="125">
        <v>1</v>
      </c>
      <c r="T32" s="125">
        <v>0</v>
      </c>
      <c r="U32" s="125">
        <v>0</v>
      </c>
      <c r="V32" s="123">
        <v>1</v>
      </c>
      <c r="W32" s="123">
        <v>1</v>
      </c>
      <c r="X32" s="123">
        <v>1</v>
      </c>
      <c r="Y32" s="123">
        <v>1</v>
      </c>
      <c r="Z32" s="123">
        <v>1</v>
      </c>
      <c r="AA32" s="123">
        <v>1</v>
      </c>
      <c r="AB32" s="123">
        <v>-2</v>
      </c>
      <c r="AC32" s="123">
        <v>1</v>
      </c>
      <c r="AD32" s="123">
        <v>-2</v>
      </c>
      <c r="AE32" s="123">
        <v>1</v>
      </c>
      <c r="AF32" s="123">
        <v>1</v>
      </c>
      <c r="AG32" s="123">
        <v>-2</v>
      </c>
      <c r="AH32" s="123">
        <f>Z32*$Z$2+AA32*$AA$2+AB32*$AB$2+AC32*$AC$2+AD32*$AD$2+AE32*$AE$2+AF32*$AF$2+AG32*$AG$2</f>
        <v>-1</v>
      </c>
      <c r="AI32" s="123">
        <f>IF(AH32&lt;0,0,AH32)</f>
        <v>0</v>
      </c>
      <c r="AJ32" s="126">
        <f>IF(COUNT(J32:AG32)=0,"",(J32*$J$2+K32*$K$2+L32*$L$2+M32*$M$2+N32*$N$2+O32*$O$2+P32*$P$2+Q32*$Q$2+R32*$R$2+S32*$S$2+T32*$T$2+U32*$U$2+V32*$V$2+W32*$W$2+X32*$X$2+Y32*$Y$2+AI32)*10/$H$2)</f>
        <v>5.625</v>
      </c>
      <c r="AK32" s="126"/>
      <c r="AL32" s="126"/>
      <c r="AM32" s="126">
        <v>1</v>
      </c>
      <c r="AN32" s="126">
        <v>1</v>
      </c>
      <c r="AO32" s="126"/>
      <c r="AP32" s="126">
        <v>1</v>
      </c>
      <c r="AQ32" s="126">
        <v>1</v>
      </c>
      <c r="AR32" s="126">
        <v>-1</v>
      </c>
      <c r="AS32" s="126">
        <v>1</v>
      </c>
      <c r="AT32" s="126">
        <v>1</v>
      </c>
      <c r="AU32" s="126">
        <v>1</v>
      </c>
      <c r="AV32" s="126">
        <v>1</v>
      </c>
      <c r="AW32" s="126">
        <v>1</v>
      </c>
      <c r="AX32" s="126">
        <v>1</v>
      </c>
      <c r="AY32" s="126">
        <v>1</v>
      </c>
      <c r="AZ32" s="126"/>
      <c r="BA32" s="126">
        <v>-1</v>
      </c>
      <c r="BB32" s="126">
        <v>1</v>
      </c>
      <c r="BC32" s="126">
        <v>1</v>
      </c>
      <c r="BD32" s="127">
        <v>0.7</v>
      </c>
      <c r="BE32" s="128">
        <f>IF(BD32-$BD$2&lt;0,"",BD32-$BD$2)</f>
        <v>0.008333333333333304</v>
      </c>
      <c r="BF32" s="126">
        <f>IF(COUNT(AM32:BC32)=0,"",SUM(AM32:BC32)/17)</f>
        <v>0.6470588235294118</v>
      </c>
      <c r="BG32" s="126">
        <v>0.4583333333333333</v>
      </c>
      <c r="BH32" s="124">
        <f>IF(COUNT(BG32)=0,"",BG32-$BH$2)</f>
        <v>0.0798611111111111</v>
      </c>
      <c r="BI32" s="126">
        <v>8</v>
      </c>
      <c r="BJ32" s="126">
        <f>IF(BI32="","",BI32/1.5)</f>
        <v>5.333333333333333</v>
      </c>
      <c r="BK32" s="126"/>
      <c r="BL32" s="126"/>
      <c r="BM32" s="126">
        <v>100</v>
      </c>
      <c r="BN32" s="126">
        <v>100</v>
      </c>
      <c r="BO32" s="126">
        <v>100</v>
      </c>
      <c r="BP32" s="126">
        <v>66.67</v>
      </c>
      <c r="BQ32" s="126">
        <v>80</v>
      </c>
      <c r="BR32" s="126">
        <f>SUM(BM32:BQ32)</f>
        <v>446.67</v>
      </c>
      <c r="BS32" s="126">
        <f>BR32/500</f>
        <v>0.89334</v>
      </c>
      <c r="BT32" s="126"/>
      <c r="BU32" s="126">
        <f>IF(BT32="","",BT32/1.5)</f>
      </c>
      <c r="BV32" s="126"/>
      <c r="BW32" s="126"/>
      <c r="BX32" s="126"/>
      <c r="BY32" s="129"/>
      <c r="BZ32" s="130"/>
      <c r="CA32" s="131">
        <f>SUM(CL32:EP32)</f>
        <v>2</v>
      </c>
      <c r="CB32" s="132">
        <f>CA32/CB$1*100</f>
        <v>2.7777777777777777</v>
      </c>
      <c r="CC32" s="133">
        <f>(AJ32+BF32+BJ32+BS32+BU32+BX32)/3</f>
        <v>4.166244052287582</v>
      </c>
      <c r="CD32" s="133">
        <f>CC32*10</f>
        <v>41.66244052287582</v>
      </c>
      <c r="CE32" s="134"/>
      <c r="CF32" s="134"/>
      <c r="CG32" s="135" t="str">
        <f>IF(CB32&gt;25,"RF",IF(CC32&gt;5.9,"A","EE"))</f>
        <v>EE</v>
      </c>
      <c r="CH32" s="136"/>
      <c r="CI32" s="135" t="str">
        <f>IF(CG32="A","A",IF(CG32="RF",CG32,IF(CG32="EE",IF(CH32="",CG32,IF(CH32&gt;5.9,"A","RNEE")))))</f>
        <v>EE</v>
      </c>
      <c r="CJ32" s="137">
        <f>IF(CH32="",CC32,CH32)</f>
        <v>4.166244052287582</v>
      </c>
      <c r="CK32" s="115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7">
        <f>IF(AJ32="",2,"")</f>
      </c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7">
        <f>IF(BJ32="",2,"")</f>
      </c>
      <c r="DR32" s="116"/>
      <c r="DS32" s="116"/>
      <c r="DT32" s="116"/>
      <c r="DU32" s="116"/>
      <c r="DV32" s="116"/>
      <c r="DW32" s="116"/>
      <c r="DX32" s="117">
        <f>IF(BU32="",2,"")</f>
        <v>2</v>
      </c>
      <c r="DY32" s="118"/>
      <c r="DZ32" s="116"/>
      <c r="EA32" s="116"/>
      <c r="EB32" s="116"/>
      <c r="EC32" s="116"/>
      <c r="ED32" s="116"/>
      <c r="EE32" s="116"/>
      <c r="EF32" s="117"/>
      <c r="EG32" s="116"/>
      <c r="EH32" s="116"/>
      <c r="EI32" s="116"/>
      <c r="EJ32" s="116"/>
      <c r="EK32" s="116"/>
      <c r="EL32" s="116"/>
      <c r="EM32" s="116"/>
      <c r="EN32" s="116"/>
      <c r="EO32" s="118"/>
      <c r="EP32" s="118"/>
      <c r="EQ32" s="119"/>
    </row>
    <row r="33" spans="1:147" s="120" customFormat="1" ht="16.5" customHeight="1">
      <c r="A33"/>
      <c r="B33" s="100">
        <v>29</v>
      </c>
      <c r="C33" s="101" t="s">
        <v>208</v>
      </c>
      <c r="D33" s="102" t="s">
        <v>209</v>
      </c>
      <c r="E33" s="102" t="s">
        <v>126</v>
      </c>
      <c r="F33" s="102">
        <v>11</v>
      </c>
      <c r="G33" s="102" t="s">
        <v>210</v>
      </c>
      <c r="H33" s="103">
        <v>0.47152777777777777</v>
      </c>
      <c r="I33" s="103">
        <f>IF(COUNT(H33)=0,"",H33-$I$2)</f>
        <v>0.07569444444444445</v>
      </c>
      <c r="J33" s="138">
        <v>1</v>
      </c>
      <c r="K33" s="138">
        <v>1</v>
      </c>
      <c r="L33" s="138">
        <v>1</v>
      </c>
      <c r="M33" s="138">
        <v>1</v>
      </c>
      <c r="N33" s="138">
        <v>1</v>
      </c>
      <c r="O33" s="138">
        <v>1</v>
      </c>
      <c r="P33" s="138">
        <v>1</v>
      </c>
      <c r="Q33" s="138">
        <v>1</v>
      </c>
      <c r="R33" s="138">
        <v>1</v>
      </c>
      <c r="S33" s="138">
        <v>1</v>
      </c>
      <c r="T33" s="138">
        <v>0</v>
      </c>
      <c r="U33" s="138">
        <v>0.5</v>
      </c>
      <c r="V33" s="102">
        <v>1</v>
      </c>
      <c r="W33" s="102">
        <v>1</v>
      </c>
      <c r="X33" s="102">
        <v>1</v>
      </c>
      <c r="Y33" s="102">
        <v>1</v>
      </c>
      <c r="Z33" s="102">
        <v>1</v>
      </c>
      <c r="AA33" s="102">
        <v>1</v>
      </c>
      <c r="AB33" s="102">
        <v>1</v>
      </c>
      <c r="AC33" s="102">
        <v>1</v>
      </c>
      <c r="AD33" s="102">
        <v>1</v>
      </c>
      <c r="AE33" s="102">
        <v>1</v>
      </c>
      <c r="AF33" s="102">
        <v>1</v>
      </c>
      <c r="AG33" s="102">
        <v>1</v>
      </c>
      <c r="AH33" s="102">
        <f>Z33*$Z$2+AA33*$AA$2+AB33*$AB$2+AC33*$AC$2+AD33*$AD$2+AE33*$AE$2+AF33*$AF$2+AG33*$AG$2</f>
        <v>8</v>
      </c>
      <c r="AI33" s="102">
        <f>IF(AH33&lt;0,0,AH33)</f>
        <v>8</v>
      </c>
      <c r="AJ33" s="104">
        <f>IF(COUNT(J33:AG33)=0,"",(J33*$J$2+K33*$K$2+L33*$L$2+M33*$M$2+N33*$N$2+O33*$O$2+P33*$P$2+Q33*$Q$2+R33*$R$2+S33*$S$2+T33*$T$2+U33*$U$2+V33*$V$2+W33*$W$2+X33*$X$2+Y33*$Y$2+AI33)*10/$H$2)</f>
        <v>9.375</v>
      </c>
      <c r="AK33" s="104"/>
      <c r="AL33" s="104"/>
      <c r="AM33" s="104">
        <v>1</v>
      </c>
      <c r="AN33" s="104">
        <v>1</v>
      </c>
      <c r="AO33" s="104">
        <v>1</v>
      </c>
      <c r="AP33" s="104">
        <v>1</v>
      </c>
      <c r="AQ33" s="104">
        <v>1</v>
      </c>
      <c r="AR33" s="104">
        <v>-1</v>
      </c>
      <c r="AS33" s="104">
        <v>1</v>
      </c>
      <c r="AT33" s="104">
        <v>1</v>
      </c>
      <c r="AU33" s="104">
        <v>1</v>
      </c>
      <c r="AV33" s="104">
        <v>-1</v>
      </c>
      <c r="AW33" s="104" t="s">
        <v>211</v>
      </c>
      <c r="AX33" s="104">
        <v>-1</v>
      </c>
      <c r="AY33" s="104">
        <v>1</v>
      </c>
      <c r="AZ33" s="104" t="s">
        <v>211</v>
      </c>
      <c r="BA33" s="104">
        <v>-1</v>
      </c>
      <c r="BB33" s="104">
        <v>1</v>
      </c>
      <c r="BC33" s="104">
        <v>1</v>
      </c>
      <c r="BD33" s="105"/>
      <c r="BE33" s="106">
        <f>IF(BD33-$BD$2&lt;0,"",BD33-$BD$2)</f>
      </c>
      <c r="BF33" s="104">
        <f>IF(COUNT(AM33:BC33)=0,"",SUM(AM33:BC33)/17)</f>
        <v>0.4117647058823529</v>
      </c>
      <c r="BG33" s="104">
        <v>0.5152777777777777</v>
      </c>
      <c r="BH33" s="103">
        <f>IF(COUNT(BG33)=0,"",BG33-$BH$2)</f>
        <v>0.1368055555555555</v>
      </c>
      <c r="BI33" s="104">
        <v>12.5</v>
      </c>
      <c r="BJ33" s="104">
        <f>IF(BI33="","",BI33/1.5)</f>
        <v>8.333333333333334</v>
      </c>
      <c r="BK33" s="104"/>
      <c r="BL33" s="104"/>
      <c r="BM33" s="104">
        <v>100</v>
      </c>
      <c r="BN33" s="104">
        <v>100</v>
      </c>
      <c r="BO33" s="104">
        <v>100</v>
      </c>
      <c r="BP33" s="104">
        <v>83.33</v>
      </c>
      <c r="BQ33" s="104">
        <v>80</v>
      </c>
      <c r="BR33" s="104">
        <f>SUM(BM33:BQ33)</f>
        <v>463.33</v>
      </c>
      <c r="BS33" s="104">
        <f>BR33/500</f>
        <v>0.9266599999999999</v>
      </c>
      <c r="BT33" s="104"/>
      <c r="BU33" s="104">
        <f>IF(BT33="","",BT33/1.5)</f>
      </c>
      <c r="BV33" s="104"/>
      <c r="BW33" s="104"/>
      <c r="BX33" s="104"/>
      <c r="BY33" s="105"/>
      <c r="BZ33" s="107"/>
      <c r="CA33" s="108">
        <f>SUM(CL33:EP33)</f>
        <v>10</v>
      </c>
      <c r="CB33" s="109">
        <f>CA33/CB$1*100</f>
        <v>13.88888888888889</v>
      </c>
      <c r="CC33" s="110">
        <f>(AJ33+BF33+BJ33+BS33+BU33+BX33)/3</f>
        <v>6.3489193464052285</v>
      </c>
      <c r="CD33" s="110">
        <f>CC33*10</f>
        <v>63.489193464052285</v>
      </c>
      <c r="CE33" s="111"/>
      <c r="CF33" s="111"/>
      <c r="CG33" s="112" t="str">
        <f>IF(CB33&gt;25,"RF",IF(CC33&gt;5.9,"A","EE"))</f>
        <v>A</v>
      </c>
      <c r="CH33" s="113"/>
      <c r="CI33" s="112" t="str">
        <f>IF(CG33="A","A",IF(CG33="RF",CG33,IF(CG33="EE",IF(CH33="",CG33,IF(CH33&gt;5.9,"A","RNEE")))))</f>
        <v>A</v>
      </c>
      <c r="CJ33" s="114">
        <f>IF(CH33="",CC33,CH33)</f>
        <v>6.3489193464052285</v>
      </c>
      <c r="CK33" s="115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>
        <v>2</v>
      </c>
      <c r="CV33" s="116"/>
      <c r="CW33" s="116">
        <v>2</v>
      </c>
      <c r="CX33" s="116"/>
      <c r="CY33" s="116"/>
      <c r="CZ33" s="117">
        <f>IF(AJ33="",2,"")</f>
      </c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7">
        <f>IF(BJ33="",2,"")</f>
      </c>
      <c r="DR33" s="116"/>
      <c r="DS33" s="116"/>
      <c r="DT33" s="116"/>
      <c r="DU33" s="116"/>
      <c r="DV33" s="116">
        <v>2</v>
      </c>
      <c r="DW33" s="116">
        <v>2</v>
      </c>
      <c r="DX33" s="117">
        <f>IF(BU33="",2,"")</f>
        <v>2</v>
      </c>
      <c r="DY33" s="118"/>
      <c r="DZ33" s="116"/>
      <c r="EA33" s="116"/>
      <c r="EB33" s="116"/>
      <c r="EC33" s="116"/>
      <c r="ED33" s="116"/>
      <c r="EE33" s="116"/>
      <c r="EF33" s="117"/>
      <c r="EG33" s="116"/>
      <c r="EH33" s="116"/>
      <c r="EI33" s="116"/>
      <c r="EJ33" s="116"/>
      <c r="EK33" s="116"/>
      <c r="EL33" s="116"/>
      <c r="EM33" s="116"/>
      <c r="EN33" s="116"/>
      <c r="EO33" s="118"/>
      <c r="EP33" s="118"/>
      <c r="EQ33" s="119"/>
    </row>
    <row r="34" spans="1:147" s="120" customFormat="1" ht="16.5" customHeight="1">
      <c r="A34"/>
      <c r="B34" s="121">
        <v>30</v>
      </c>
      <c r="C34" s="122" t="s">
        <v>212</v>
      </c>
      <c r="D34" s="140" t="s">
        <v>213</v>
      </c>
      <c r="E34" s="123" t="s">
        <v>126</v>
      </c>
      <c r="F34" s="123">
        <v>11</v>
      </c>
      <c r="G34" s="123" t="s">
        <v>214</v>
      </c>
      <c r="H34" s="123"/>
      <c r="I34" s="123">
        <f>IF(COUNT(H34)=0,"",H34-$I$2)</f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>
        <f>Z34*$Z$2+AA34*$AA$2+AB34*$AB$2+AC34*$AC$2+AD34*$AD$2+AE34*$AE$2+AF34*$AF$2+AG34*$AG$2</f>
        <v>0</v>
      </c>
      <c r="AI34" s="123">
        <f>IF(AH34&lt;0,0,AH34)</f>
        <v>0</v>
      </c>
      <c r="AJ34" s="126">
        <f>IF(COUNT(J34:AG34)=0,"",(J34*$J$2+K34*$K$2+L34*$L$2+M34*$M$2+N34*$N$2+O34*$O$2+P34*$P$2+Q34*$Q$2+R34*$R$2+S34*$S$2+T34*$T$2+U34*$U$2+V34*$V$2+W34*$W$2+X34*$X$2+Y34*$Y$2+AI34)*10/$H$2)</f>
      </c>
      <c r="AK34" s="126"/>
      <c r="AL34" s="126"/>
      <c r="AM34" s="126">
        <v>1</v>
      </c>
      <c r="AN34" s="126">
        <v>1</v>
      </c>
      <c r="AO34" s="126">
        <v>-1</v>
      </c>
      <c r="AP34" s="126"/>
      <c r="AQ34" s="126">
        <v>-1</v>
      </c>
      <c r="AR34" s="126"/>
      <c r="AS34" s="126">
        <v>1</v>
      </c>
      <c r="AT34" s="126"/>
      <c r="AU34" s="126"/>
      <c r="AV34" s="126"/>
      <c r="AW34" s="126"/>
      <c r="AX34" s="126"/>
      <c r="AY34" s="126">
        <v>1</v>
      </c>
      <c r="AZ34" s="126">
        <v>1</v>
      </c>
      <c r="BA34" s="126">
        <v>-1</v>
      </c>
      <c r="BB34" s="126"/>
      <c r="BC34" s="126">
        <v>1</v>
      </c>
      <c r="BD34" s="127">
        <v>0.7076388888888889</v>
      </c>
      <c r="BE34" s="128">
        <f>IF(BD34-$BD$2&lt;0,"",BD34-$BD$2)</f>
        <v>0.015972222222222276</v>
      </c>
      <c r="BF34" s="126">
        <f>IF(COUNT(AM34:BC34)=0,"",SUM(AM34:BC34)/17)</f>
        <v>0.17647058823529413</v>
      </c>
      <c r="BG34" s="126"/>
      <c r="BH34" s="123">
        <f>IF(COUNT(BG34)=0,"",BG34-$BH$2)</f>
      </c>
      <c r="BI34" s="126"/>
      <c r="BJ34" s="126">
        <f>IF(BI34="","",BI34/1.5)</f>
      </c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>
        <f>IF(BT34="","",BT34/1.5)</f>
      </c>
      <c r="BV34" s="126"/>
      <c r="BW34" s="126"/>
      <c r="BX34" s="126"/>
      <c r="BY34" s="129"/>
      <c r="BZ34" s="130"/>
      <c r="CA34" s="131">
        <f>SUM(CL34:EP34)</f>
        <v>44</v>
      </c>
      <c r="CB34" s="132">
        <f>CA34/CB$1*100</f>
        <v>61.111111111111114</v>
      </c>
      <c r="CC34" s="133">
        <f>(AJ34+BF34+BJ34+BS34+BU34+BX34)/3</f>
        <v>0.05882352941176471</v>
      </c>
      <c r="CD34" s="133">
        <f>CC34*10</f>
        <v>0.5882352941176471</v>
      </c>
      <c r="CE34" s="134"/>
      <c r="CF34" s="134"/>
      <c r="CG34" s="135" t="str">
        <f>IF(CB34&gt;25,"RF",IF(CC34&gt;5.9,"A","EE"))</f>
        <v>RF</v>
      </c>
      <c r="CH34" s="136"/>
      <c r="CI34" s="135" t="str">
        <f>IF(CG34="A","A",IF(CG34="RF",CG34,IF(CG34="EE",IF(CH34="",CG34,IF(CH34&gt;5.9,"A","RNEE")))))</f>
        <v>RF</v>
      </c>
      <c r="CJ34" s="137">
        <f>IF(CH34="",CC34,CH34)</f>
        <v>0.05882352941176471</v>
      </c>
      <c r="CK34" s="115"/>
      <c r="CL34" s="116"/>
      <c r="CM34" s="116"/>
      <c r="CN34" s="116"/>
      <c r="CO34" s="116"/>
      <c r="CP34" s="116"/>
      <c r="CQ34" s="116"/>
      <c r="CR34" s="116">
        <v>2</v>
      </c>
      <c r="CS34" s="116"/>
      <c r="CT34" s="116"/>
      <c r="CU34" s="116">
        <v>2</v>
      </c>
      <c r="CV34" s="116"/>
      <c r="CW34" s="116"/>
      <c r="CX34" s="116"/>
      <c r="CY34" s="116"/>
      <c r="CZ34" s="117">
        <f>IF(AJ34="",2,"")</f>
        <v>2</v>
      </c>
      <c r="DA34" s="116"/>
      <c r="DB34" s="116">
        <v>2</v>
      </c>
      <c r="DC34" s="116">
        <v>2</v>
      </c>
      <c r="DD34" s="116">
        <v>2</v>
      </c>
      <c r="DE34" s="116">
        <v>2</v>
      </c>
      <c r="DF34" s="116">
        <v>2</v>
      </c>
      <c r="DG34" s="116">
        <v>2</v>
      </c>
      <c r="DH34" s="116">
        <v>2</v>
      </c>
      <c r="DI34" s="116"/>
      <c r="DJ34" s="116"/>
      <c r="DK34" s="116">
        <v>2</v>
      </c>
      <c r="DL34" s="116">
        <v>2</v>
      </c>
      <c r="DM34" s="116">
        <v>2</v>
      </c>
      <c r="DN34" s="116">
        <v>2</v>
      </c>
      <c r="DO34" s="116">
        <v>2</v>
      </c>
      <c r="DP34" s="116"/>
      <c r="DQ34" s="117">
        <f>IF(BJ34="",2,"")</f>
        <v>2</v>
      </c>
      <c r="DR34" s="116">
        <v>2</v>
      </c>
      <c r="DS34" s="116"/>
      <c r="DT34" s="116">
        <v>2</v>
      </c>
      <c r="DU34" s="116">
        <v>2</v>
      </c>
      <c r="DV34" s="116">
        <v>2</v>
      </c>
      <c r="DW34" s="116">
        <v>2</v>
      </c>
      <c r="DX34" s="117">
        <f>IF(BU34="",2,"")</f>
        <v>2</v>
      </c>
      <c r="DY34" s="118"/>
      <c r="DZ34" s="116"/>
      <c r="EA34" s="116"/>
      <c r="EB34" s="116"/>
      <c r="EC34" s="116"/>
      <c r="ED34" s="116"/>
      <c r="EE34" s="116"/>
      <c r="EF34" s="117"/>
      <c r="EG34" s="116"/>
      <c r="EH34" s="116"/>
      <c r="EI34" s="116"/>
      <c r="EJ34" s="116"/>
      <c r="EK34" s="116"/>
      <c r="EL34" s="116"/>
      <c r="EM34" s="116"/>
      <c r="EN34" s="116"/>
      <c r="EO34" s="118"/>
      <c r="EP34" s="118"/>
      <c r="EQ34" s="119"/>
    </row>
    <row r="35" spans="1:147" s="120" customFormat="1" ht="16.5" customHeight="1">
      <c r="A35"/>
      <c r="B35" s="100">
        <v>31</v>
      </c>
      <c r="C35" s="101" t="s">
        <v>215</v>
      </c>
      <c r="D35" s="102" t="s">
        <v>216</v>
      </c>
      <c r="E35" s="102" t="s">
        <v>126</v>
      </c>
      <c r="F35" s="102">
        <v>11</v>
      </c>
      <c r="G35" s="102" t="s">
        <v>217</v>
      </c>
      <c r="H35" s="102"/>
      <c r="I35" s="102">
        <f>IF(COUNT(H35)=0,"",H35-$I$2)</f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>
        <f>Z35*$Z$2+AA35*$AA$2+AB35*$AB$2+AC35*$AC$2+AD35*$AD$2+AE35*$AE$2+AF35*$AF$2+AG35*$AG$2</f>
        <v>0</v>
      </c>
      <c r="AI35" s="102">
        <f>IF(AH35&lt;0,0,AH35)</f>
        <v>0</v>
      </c>
      <c r="AJ35" s="104">
        <f>IF(COUNT(J35:AG35)=0,"",(J35*$J$2+K35*$K$2+L35*$L$2+M35*$M$2+N35*$N$2+O35*$O$2+P35*$P$2+Q35*$Q$2+R35*$R$2+S35*$S$2+T35*$T$2+U35*$U$2+V35*$V$2+W35*$W$2+X35*$X$2+Y35*$Y$2+AI35)*10/$H$2)</f>
      </c>
      <c r="AK35" s="104"/>
      <c r="AL35" s="104"/>
      <c r="AM35" s="104">
        <v>1</v>
      </c>
      <c r="AN35" s="104">
        <v>1</v>
      </c>
      <c r="AO35" s="104">
        <v>1</v>
      </c>
      <c r="AP35" s="104">
        <v>1</v>
      </c>
      <c r="AQ35" s="104"/>
      <c r="AR35" s="104">
        <v>-1</v>
      </c>
      <c r="AS35" s="104">
        <v>1</v>
      </c>
      <c r="AT35" s="104"/>
      <c r="AU35" s="104">
        <v>-1</v>
      </c>
      <c r="AV35" s="104">
        <v>-1</v>
      </c>
      <c r="AW35" s="104">
        <v>-1</v>
      </c>
      <c r="AX35" s="104">
        <v>-1</v>
      </c>
      <c r="AY35" s="104">
        <v>1</v>
      </c>
      <c r="AZ35" s="104">
        <v>1</v>
      </c>
      <c r="BA35" s="104"/>
      <c r="BB35" s="104">
        <v>1</v>
      </c>
      <c r="BC35" s="104">
        <v>1</v>
      </c>
      <c r="BD35" s="105">
        <v>0.7048611111111112</v>
      </c>
      <c r="BE35" s="106">
        <f>IF(BD35-$BD$2&lt;0,"",BD35-$BD$2)</f>
        <v>0.013194444444444509</v>
      </c>
      <c r="BF35" s="104">
        <f>IF(COUNT(AM35:BC35)=0,"",SUM(AM35:BC35)/17)</f>
        <v>0.23529411764705882</v>
      </c>
      <c r="BG35" s="104">
        <v>0.3993055555555556</v>
      </c>
      <c r="BH35" s="103">
        <f>IF(COUNT(BG35)=0,"",BG35-$BH$2)</f>
        <v>0.02083333333333337</v>
      </c>
      <c r="BI35" s="104">
        <v>0.5</v>
      </c>
      <c r="BJ35" s="104">
        <f>IF(BI35="","",BI35/1.5)</f>
        <v>0.3333333333333333</v>
      </c>
      <c r="BK35" s="104"/>
      <c r="BL35" s="104"/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f>SUM(BM35:BQ35)</f>
        <v>0</v>
      </c>
      <c r="BS35" s="104">
        <f>BR35/500</f>
        <v>0</v>
      </c>
      <c r="BT35" s="104"/>
      <c r="BU35" s="104">
        <f>IF(BT35="","",BT35/1.5)</f>
      </c>
      <c r="BV35" s="104"/>
      <c r="BW35" s="104"/>
      <c r="BX35" s="104"/>
      <c r="BY35" s="105"/>
      <c r="BZ35" s="107"/>
      <c r="CA35" s="108">
        <f>SUM(CL35:EP35)</f>
        <v>14</v>
      </c>
      <c r="CB35" s="109">
        <f>CA35/CB$1*100</f>
        <v>19.444444444444446</v>
      </c>
      <c r="CC35" s="110">
        <f>(AJ35+BF35+BJ35+BS35+BU35+BX35)/3</f>
        <v>0.1895424836601307</v>
      </c>
      <c r="CD35" s="110">
        <f>CC35*10</f>
        <v>1.8954248366013071</v>
      </c>
      <c r="CE35" s="111"/>
      <c r="CF35" s="111"/>
      <c r="CG35" s="112" t="str">
        <f>IF(CB35&gt;25,"RF",IF(CC35&gt;5.9,"A","EE"))</f>
        <v>EE</v>
      </c>
      <c r="CH35" s="113"/>
      <c r="CI35" s="112" t="str">
        <f>IF(CG35="A","A",IF(CG35="RF",CG35,IF(CG35="EE",IF(CH35="",CG35,IF(CH35&gt;5.9,"A","RNEE")))))</f>
        <v>EE</v>
      </c>
      <c r="CJ35" s="114">
        <f>IF(CH35="",CC35,CH35)</f>
        <v>0.1895424836601307</v>
      </c>
      <c r="CK35" s="115"/>
      <c r="CL35" s="116">
        <v>2</v>
      </c>
      <c r="CM35" s="116"/>
      <c r="CN35" s="116"/>
      <c r="CO35" s="116">
        <v>2</v>
      </c>
      <c r="CP35" s="116"/>
      <c r="CQ35" s="116"/>
      <c r="CR35" s="116"/>
      <c r="CS35" s="116">
        <v>2</v>
      </c>
      <c r="CT35" s="116"/>
      <c r="CU35" s="116"/>
      <c r="CV35" s="116"/>
      <c r="CW35" s="116"/>
      <c r="CX35" s="116"/>
      <c r="CY35" s="116"/>
      <c r="CZ35" s="117">
        <f>IF(AJ35="",2,"")</f>
        <v>2</v>
      </c>
      <c r="DA35" s="116"/>
      <c r="DB35" s="116">
        <v>2</v>
      </c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7">
        <f>IF(BJ35="",2,"")</f>
      </c>
      <c r="DR35" s="116"/>
      <c r="DS35" s="116"/>
      <c r="DT35" s="116"/>
      <c r="DU35" s="116"/>
      <c r="DV35" s="116"/>
      <c r="DW35" s="116">
        <v>2</v>
      </c>
      <c r="DX35" s="117">
        <f>IF(BU35="",2,"")</f>
        <v>2</v>
      </c>
      <c r="DY35" s="118"/>
      <c r="DZ35" s="116"/>
      <c r="EA35" s="116"/>
      <c r="EB35" s="116"/>
      <c r="EC35" s="116"/>
      <c r="ED35" s="116"/>
      <c r="EE35" s="116"/>
      <c r="EF35" s="117"/>
      <c r="EG35" s="116"/>
      <c r="EH35" s="116"/>
      <c r="EI35" s="116"/>
      <c r="EJ35" s="116"/>
      <c r="EK35" s="116"/>
      <c r="EL35" s="116"/>
      <c r="EM35" s="116"/>
      <c r="EN35" s="116"/>
      <c r="EO35" s="118"/>
      <c r="EP35" s="118"/>
      <c r="EQ35" s="119"/>
    </row>
    <row r="36" spans="1:147" s="120" customFormat="1" ht="16.5" customHeight="1">
      <c r="A36"/>
      <c r="B36" s="121">
        <v>32</v>
      </c>
      <c r="C36" s="122" t="s">
        <v>218</v>
      </c>
      <c r="D36" s="123" t="s">
        <v>219</v>
      </c>
      <c r="E36" s="123" t="s">
        <v>126</v>
      </c>
      <c r="F36" s="123">
        <v>11</v>
      </c>
      <c r="G36" s="123" t="s">
        <v>220</v>
      </c>
      <c r="H36" s="124">
        <v>0.4666666666666667</v>
      </c>
      <c r="I36" s="124">
        <f>IF(COUNT(H36)=0,"",H36-$I$2)</f>
        <v>0.07083333333333336</v>
      </c>
      <c r="J36" s="123">
        <v>1</v>
      </c>
      <c r="K36" s="123">
        <v>1</v>
      </c>
      <c r="L36" s="123">
        <v>1</v>
      </c>
      <c r="M36" s="123">
        <v>0</v>
      </c>
      <c r="N36" s="123">
        <v>0.5</v>
      </c>
      <c r="O36" s="123">
        <v>1</v>
      </c>
      <c r="P36" s="123">
        <v>1</v>
      </c>
      <c r="Q36" s="123">
        <v>1</v>
      </c>
      <c r="R36" s="123">
        <v>0.5</v>
      </c>
      <c r="S36" s="123">
        <v>1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-2</v>
      </c>
      <c r="AA36" s="123">
        <v>1</v>
      </c>
      <c r="AB36" s="123">
        <v>-2</v>
      </c>
      <c r="AC36" s="123">
        <v>1</v>
      </c>
      <c r="AD36" s="123">
        <v>-2</v>
      </c>
      <c r="AE36" s="123">
        <v>1</v>
      </c>
      <c r="AF36" s="123">
        <v>1</v>
      </c>
      <c r="AG36" s="123">
        <v>-2</v>
      </c>
      <c r="AH36" s="123">
        <f>Z36*$Z$2+AA36*$AA$2+AB36*$AB$2+AC36*$AC$2+AD36*$AD$2+AE36*$AE$2+AF36*$AF$2+AG36*$AG$2</f>
        <v>-4</v>
      </c>
      <c r="AI36" s="123">
        <f>IF(AH36&lt;0,0,AH36)</f>
        <v>0</v>
      </c>
      <c r="AJ36" s="126">
        <f>IF(COUNT(J36:AG36)=0,"",(J36*$J$2+K36*$K$2+L36*$L$2+M36*$M$2+N36*$N$2+O36*$O$2+P36*$P$2+Q36*$Q$2+R36*$R$2+S36*$S$2+T36*$T$2+U36*$U$2+V36*$V$2+W36*$W$2+X36*$X$2+Y36*$Y$2+AI36)*10/$H$2)</f>
        <v>3.3333333333333335</v>
      </c>
      <c r="AK36" s="126"/>
      <c r="AL36" s="126"/>
      <c r="AM36" s="126">
        <v>1</v>
      </c>
      <c r="AN36" s="126">
        <v>1</v>
      </c>
      <c r="AO36" s="126"/>
      <c r="AP36" s="126">
        <v>1</v>
      </c>
      <c r="AQ36" s="126">
        <v>1</v>
      </c>
      <c r="AR36" s="126">
        <v>-1</v>
      </c>
      <c r="AS36" s="126">
        <v>1</v>
      </c>
      <c r="AT36" s="126"/>
      <c r="AU36" s="126">
        <v>-1</v>
      </c>
      <c r="AV36" s="126">
        <v>-1</v>
      </c>
      <c r="AW36" s="126"/>
      <c r="AX36" s="126"/>
      <c r="AY36" s="126">
        <v>1</v>
      </c>
      <c r="AZ36" s="126"/>
      <c r="BA36" s="126">
        <v>1</v>
      </c>
      <c r="BB36" s="126">
        <v>1</v>
      </c>
      <c r="BC36" s="126">
        <v>1</v>
      </c>
      <c r="BD36" s="127">
        <v>0.6979166666666666</v>
      </c>
      <c r="BE36" s="128">
        <f>IF(BD36-$BD$2&lt;0,"",BD36-$BD$2)</f>
        <v>0.006249999999999978</v>
      </c>
      <c r="BF36" s="126">
        <f>IF(COUNT(AM36:BC36)=0,"",SUM(AM36:BC36)/17)</f>
        <v>0.35294117647058826</v>
      </c>
      <c r="BG36" s="126">
        <v>0.4756944444444444</v>
      </c>
      <c r="BH36" s="124">
        <f>IF(COUNT(BG36)=0,"",BG36-$BH$2)</f>
        <v>0.09722222222222221</v>
      </c>
      <c r="BI36" s="126">
        <v>2.5</v>
      </c>
      <c r="BJ36" s="126">
        <f>IF(BI36="","",BI36/1.5)</f>
        <v>1.6666666666666667</v>
      </c>
      <c r="BK36" s="126"/>
      <c r="BL36" s="126"/>
      <c r="BM36" s="126">
        <v>100</v>
      </c>
      <c r="BN36" s="126">
        <v>60</v>
      </c>
      <c r="BO36" s="126">
        <v>100</v>
      </c>
      <c r="BP36" s="126">
        <v>66.67</v>
      </c>
      <c r="BQ36" s="126">
        <v>90</v>
      </c>
      <c r="BR36" s="126">
        <f>SUM(BM36:BQ36)</f>
        <v>416.67</v>
      </c>
      <c r="BS36" s="126">
        <f>BR36/500</f>
        <v>0.8333400000000001</v>
      </c>
      <c r="BT36" s="126"/>
      <c r="BU36" s="126">
        <f>IF(BT36="","",BT36/1.5)</f>
      </c>
      <c r="BV36" s="126"/>
      <c r="BW36" s="126"/>
      <c r="BX36" s="126"/>
      <c r="BY36" s="129"/>
      <c r="BZ36" s="130"/>
      <c r="CA36" s="131">
        <f>SUM(CL36:EP36)</f>
        <v>14</v>
      </c>
      <c r="CB36" s="132">
        <f>CA36/CB$1*100</f>
        <v>19.444444444444446</v>
      </c>
      <c r="CC36" s="133">
        <f>(AJ36+BF36+BJ36+BS36+BU36+BX36)/3</f>
        <v>2.0620937254901963</v>
      </c>
      <c r="CD36" s="133">
        <f>CC36*10</f>
        <v>20.620937254901964</v>
      </c>
      <c r="CE36" s="134"/>
      <c r="CF36" s="134"/>
      <c r="CG36" s="135" t="str">
        <f>IF(CB36&gt;25,"RF",IF(CC36&gt;5.9,"A","EE"))</f>
        <v>EE</v>
      </c>
      <c r="CH36" s="136"/>
      <c r="CI36" s="135" t="str">
        <f>IF(CG36="A","A",IF(CG36="RF",CG36,IF(CG36="EE",IF(CH36="",CG36,IF(CH36&gt;5.9,"A","RNEE")))))</f>
        <v>EE</v>
      </c>
      <c r="CJ36" s="137">
        <f>IF(CH36="",CC36,CH36)</f>
        <v>2.0620937254901963</v>
      </c>
      <c r="CK36" s="115"/>
      <c r="CL36" s="116"/>
      <c r="CM36" s="116"/>
      <c r="CN36" s="116"/>
      <c r="CO36" s="116"/>
      <c r="CP36" s="116">
        <v>2</v>
      </c>
      <c r="CQ36" s="116"/>
      <c r="CR36" s="116"/>
      <c r="CS36" s="116"/>
      <c r="CT36" s="116">
        <v>2</v>
      </c>
      <c r="CU36" s="116">
        <v>2</v>
      </c>
      <c r="CV36" s="116"/>
      <c r="CW36" s="116"/>
      <c r="CX36" s="116">
        <v>2</v>
      </c>
      <c r="CY36" s="116"/>
      <c r="CZ36" s="117">
        <f>IF(AJ36="",2,"")</f>
      </c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>
        <v>2</v>
      </c>
      <c r="DO36" s="116"/>
      <c r="DP36" s="116"/>
      <c r="DQ36" s="117">
        <f>IF(BJ36="",2,"")</f>
      </c>
      <c r="DR36" s="116"/>
      <c r="DS36" s="116"/>
      <c r="DT36" s="116"/>
      <c r="DU36" s="116">
        <v>2</v>
      </c>
      <c r="DV36" s="116"/>
      <c r="DW36" s="116"/>
      <c r="DX36" s="117">
        <f>IF(BU36="",2,"")</f>
        <v>2</v>
      </c>
      <c r="DY36" s="118"/>
      <c r="DZ36" s="116"/>
      <c r="EA36" s="116"/>
      <c r="EB36" s="116"/>
      <c r="EC36" s="116"/>
      <c r="ED36" s="116"/>
      <c r="EE36" s="116"/>
      <c r="EF36" s="117"/>
      <c r="EG36" s="116"/>
      <c r="EH36" s="116"/>
      <c r="EI36" s="116"/>
      <c r="EJ36" s="116"/>
      <c r="EK36" s="116"/>
      <c r="EL36" s="116"/>
      <c r="EM36" s="116"/>
      <c r="EN36" s="116"/>
      <c r="EO36" s="118"/>
      <c r="EP36" s="118"/>
      <c r="EQ36" s="119"/>
    </row>
    <row r="37" spans="1:147" s="120" customFormat="1" ht="16.5" customHeight="1">
      <c r="A37"/>
      <c r="B37" s="100">
        <v>33</v>
      </c>
      <c r="C37" s="101" t="s">
        <v>221</v>
      </c>
      <c r="D37" s="139" t="s">
        <v>222</v>
      </c>
      <c r="E37" s="102" t="s">
        <v>126</v>
      </c>
      <c r="F37" s="102">
        <v>11</v>
      </c>
      <c r="G37" s="102" t="s">
        <v>223</v>
      </c>
      <c r="H37" s="102"/>
      <c r="I37" s="102">
        <f>IF(COUNT(H37)=0,"",H37-$I$2)</f>
      </c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>
        <f>Z37*$Z$2+AA37*$AA$2+AB37*$AB$2+AC37*$AC$2+AD37*$AD$2+AE37*$AE$2+AF37*$AF$2+AG37*$AG$2</f>
        <v>0</v>
      </c>
      <c r="AI37" s="102">
        <f>IF(AH37&lt;0,0,AH37)</f>
        <v>0</v>
      </c>
      <c r="AJ37" s="104">
        <f>IF(COUNT(J37:AG37)=0,"",(J37*$J$2+K37*$K$2+L37*$L$2+M37*$M$2+N37*$N$2+O37*$O$2+P37*$P$2+Q37*$Q$2+R37*$R$2+S37*$S$2+T37*$T$2+U37*$U$2+V37*$V$2+W37*$W$2+X37*$X$2+Y37*$Y$2+AI37)*10/$H$2)</f>
      </c>
      <c r="AK37" s="104"/>
      <c r="AL37" s="104"/>
      <c r="AM37" s="104">
        <v>1</v>
      </c>
      <c r="AN37" s="104">
        <v>1</v>
      </c>
      <c r="AO37" s="104"/>
      <c r="AP37" s="104"/>
      <c r="AQ37" s="104">
        <v>1</v>
      </c>
      <c r="AR37" s="104"/>
      <c r="AS37" s="104"/>
      <c r="AT37" s="104">
        <v>1</v>
      </c>
      <c r="AU37" s="104">
        <v>1</v>
      </c>
      <c r="AV37" s="104">
        <v>-1</v>
      </c>
      <c r="AW37" s="104">
        <v>1</v>
      </c>
      <c r="AX37" s="104">
        <v>1</v>
      </c>
      <c r="AY37" s="104">
        <v>1</v>
      </c>
      <c r="AZ37" s="104">
        <v>-1</v>
      </c>
      <c r="BA37" s="104">
        <v>1</v>
      </c>
      <c r="BB37" s="104">
        <v>1</v>
      </c>
      <c r="BC37" s="104">
        <v>1</v>
      </c>
      <c r="BD37" s="105">
        <v>0.7034722222222223</v>
      </c>
      <c r="BE37" s="106">
        <f>IF(BD37-$BD$2&lt;0,"",BD37-$BD$2)</f>
        <v>0.011805555555555625</v>
      </c>
      <c r="BF37" s="104">
        <f>IF(COUNT(AM37:BC37)=0,"",SUM(AM37:BC37)/17)</f>
        <v>0.5294117647058824</v>
      </c>
      <c r="BG37" s="104"/>
      <c r="BH37" s="102">
        <f>IF(COUNT(BG37)=0,"",BG37-$BH$2)</f>
      </c>
      <c r="BI37" s="104"/>
      <c r="BJ37" s="104">
        <f>IF(BI37="","",BI37/1.5)</f>
      </c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>
        <f>IF(BT37="","",BT37/1.5)</f>
      </c>
      <c r="BV37" s="104"/>
      <c r="BW37" s="104"/>
      <c r="BX37" s="104"/>
      <c r="BY37" s="105"/>
      <c r="BZ37" s="107"/>
      <c r="CA37" s="108">
        <f>SUM(CL37:EP37)</f>
        <v>40</v>
      </c>
      <c r="CB37" s="109">
        <f>CA37/CB$1*100</f>
        <v>55.55555555555556</v>
      </c>
      <c r="CC37" s="110">
        <f>(AJ37+BF37+BJ37+BS37+BU37+BX37)/3</f>
        <v>0.17647058823529413</v>
      </c>
      <c r="CD37" s="110">
        <f>CC37*10</f>
        <v>1.7647058823529413</v>
      </c>
      <c r="CE37" s="111"/>
      <c r="CF37" s="111"/>
      <c r="CG37" s="112" t="str">
        <f>IF(CB37&gt;25,"RF",IF(CC37&gt;5.9,"A","EE"))</f>
        <v>RF</v>
      </c>
      <c r="CH37" s="113"/>
      <c r="CI37" s="112" t="str">
        <f>IF(CG37="A","A",IF(CG37="RF",CG37,IF(CG37="EE",IF(CH37="",CG37,IF(CH37&gt;5.9,"A","RNEE")))))</f>
        <v>RF</v>
      </c>
      <c r="CJ37" s="114">
        <f>IF(CH37="",CC37,CH37)</f>
        <v>0.17647058823529413</v>
      </c>
      <c r="CK37" s="115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7">
        <f>IF(AJ37="",2,"")</f>
        <v>2</v>
      </c>
      <c r="DA37" s="116"/>
      <c r="DB37" s="116">
        <v>2</v>
      </c>
      <c r="DC37" s="116">
        <v>2</v>
      </c>
      <c r="DD37" s="116">
        <v>2</v>
      </c>
      <c r="DE37" s="116">
        <v>2</v>
      </c>
      <c r="DF37" s="116">
        <v>2</v>
      </c>
      <c r="DG37" s="116">
        <v>2</v>
      </c>
      <c r="DH37" s="116">
        <v>2</v>
      </c>
      <c r="DI37" s="116"/>
      <c r="DJ37" s="116"/>
      <c r="DK37" s="116">
        <v>2</v>
      </c>
      <c r="DL37" s="116">
        <v>2</v>
      </c>
      <c r="DM37" s="116">
        <v>2</v>
      </c>
      <c r="DN37" s="116">
        <v>2</v>
      </c>
      <c r="DO37" s="116">
        <v>2</v>
      </c>
      <c r="DP37" s="116"/>
      <c r="DQ37" s="117">
        <f>IF(BJ37="",2,"")</f>
        <v>2</v>
      </c>
      <c r="DR37" s="116">
        <v>2</v>
      </c>
      <c r="DS37" s="116"/>
      <c r="DT37" s="116">
        <v>2</v>
      </c>
      <c r="DU37" s="116">
        <v>2</v>
      </c>
      <c r="DV37" s="116">
        <v>2</v>
      </c>
      <c r="DW37" s="116">
        <v>2</v>
      </c>
      <c r="DX37" s="117">
        <f>IF(BU37="",2,"")</f>
        <v>2</v>
      </c>
      <c r="DY37" s="118"/>
      <c r="DZ37" s="116"/>
      <c r="EA37" s="116"/>
      <c r="EB37" s="116"/>
      <c r="EC37" s="116"/>
      <c r="ED37" s="116"/>
      <c r="EE37" s="116"/>
      <c r="EF37" s="117"/>
      <c r="EG37" s="116"/>
      <c r="EH37" s="116"/>
      <c r="EI37" s="116"/>
      <c r="EJ37" s="116"/>
      <c r="EK37" s="116"/>
      <c r="EL37" s="116"/>
      <c r="EM37" s="116"/>
      <c r="EN37" s="116"/>
      <c r="EO37" s="118"/>
      <c r="EP37" s="118"/>
      <c r="EQ37" s="119"/>
    </row>
    <row r="38" spans="1:147" s="120" customFormat="1" ht="16.5" customHeight="1">
      <c r="A38"/>
      <c r="B38" s="121">
        <v>34</v>
      </c>
      <c r="C38" s="122">
        <v>-51088</v>
      </c>
      <c r="D38" s="141" t="s">
        <v>224</v>
      </c>
      <c r="E38" s="123" t="s">
        <v>126</v>
      </c>
      <c r="F38" s="123">
        <v>11</v>
      </c>
      <c r="G38" s="123" t="s">
        <v>225</v>
      </c>
      <c r="H38" s="123"/>
      <c r="I38" s="123">
        <f>IF(COUNT(H38)=0,"",H38-$I$2)</f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>
        <f>Z38*$Z$2+AA38*$AA$2+AB38*$AB$2+AC38*$AC$2+AD38*$AD$2+AE38*$AE$2+AF38*$AF$2+AG38*$AG$2</f>
        <v>0</v>
      </c>
      <c r="AI38" s="123">
        <f>IF(AH38&lt;0,0,AH38)</f>
        <v>0</v>
      </c>
      <c r="AJ38" s="126">
        <f>IF(COUNT(J38:AG38)=0,"",(J38*$J$2+K38*$K$2+L38*$L$2+M38*$M$2+N38*$N$2+O38*$O$2+P38*$P$2+Q38*$Q$2+R38*$R$2+S38*$S$2+T38*$T$2+U38*$U$2+V38*$V$2+W38*$W$2+X38*$X$2+Y38*$Y$2+AI38)*10/$H$2)</f>
      </c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7"/>
      <c r="BE38" s="128">
        <f>IF(BD38-$BD$2&lt;0,"",BD38-$BD$2)</f>
      </c>
      <c r="BF38" s="126">
        <f>IF(COUNT(AM38:BC38)=0,"",SUM(AM38:BC38)/17)</f>
      </c>
      <c r="BG38" s="126"/>
      <c r="BH38" s="123">
        <f>IF(COUNT(BG38)=0,"",BG38-$BH$2)</f>
      </c>
      <c r="BI38" s="126"/>
      <c r="BJ38" s="126">
        <f>IF(BI38="","",BI38/1.5)</f>
      </c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>
        <f>IF(BT38="","",BT38/1.5)</f>
      </c>
      <c r="BV38" s="126"/>
      <c r="BW38" s="126"/>
      <c r="BX38" s="126"/>
      <c r="BY38" s="129"/>
      <c r="BZ38" s="130"/>
      <c r="CA38" s="131">
        <f>SUM(CL38:EP38)</f>
        <v>34</v>
      </c>
      <c r="CB38" s="132">
        <f>CA38/CB$1*100</f>
        <v>47.22222222222222</v>
      </c>
      <c r="CC38" s="133">
        <f>(AJ38+BF38+BJ38+BS38+BU38+BX38)/3</f>
        <v>0</v>
      </c>
      <c r="CD38" s="133">
        <f>CC38*10</f>
        <v>0</v>
      </c>
      <c r="CE38" s="134"/>
      <c r="CF38" s="134"/>
      <c r="CG38" s="135" t="str">
        <f>IF(CB38&gt;25,"RF",IF(CC38&gt;5.9,"A","EE"))</f>
        <v>RF</v>
      </c>
      <c r="CH38" s="136"/>
      <c r="CI38" s="135" t="str">
        <f>IF(CG38="A","A",IF(CG38="RF",CG38,IF(CG38="EE",IF(CH38="",CG38,IF(CH38&gt;5.9,"A","RNEE")))))</f>
        <v>RF</v>
      </c>
      <c r="CJ38" s="137">
        <f>IF(CH38="",CC38,CH38)</f>
        <v>0</v>
      </c>
      <c r="CK38" s="115"/>
      <c r="CL38" s="116"/>
      <c r="CM38" s="116">
        <v>2</v>
      </c>
      <c r="CN38" s="116">
        <v>2</v>
      </c>
      <c r="CO38" s="116"/>
      <c r="CP38" s="116">
        <v>2</v>
      </c>
      <c r="CQ38" s="116">
        <v>2</v>
      </c>
      <c r="CR38" s="116"/>
      <c r="CS38" s="116"/>
      <c r="CT38" s="116"/>
      <c r="CU38" s="116"/>
      <c r="CV38" s="116"/>
      <c r="CW38" s="116"/>
      <c r="CX38" s="116"/>
      <c r="CY38" s="116"/>
      <c r="CZ38" s="117">
        <f>IF(AJ38="",2,"")</f>
        <v>2</v>
      </c>
      <c r="DA38" s="116"/>
      <c r="DB38" s="116">
        <v>2</v>
      </c>
      <c r="DC38" s="116">
        <v>2</v>
      </c>
      <c r="DD38" s="116"/>
      <c r="DE38" s="116">
        <v>2</v>
      </c>
      <c r="DF38" s="116">
        <v>2</v>
      </c>
      <c r="DG38" s="116"/>
      <c r="DH38" s="116"/>
      <c r="DI38" s="116"/>
      <c r="DJ38" s="116"/>
      <c r="DK38" s="116">
        <v>2</v>
      </c>
      <c r="DL38" s="116"/>
      <c r="DM38" s="116"/>
      <c r="DN38" s="116"/>
      <c r="DO38" s="116">
        <v>2</v>
      </c>
      <c r="DP38" s="116"/>
      <c r="DQ38" s="117">
        <f>IF(BJ38="",2,"")</f>
        <v>2</v>
      </c>
      <c r="DR38" s="116"/>
      <c r="DS38" s="116"/>
      <c r="DT38" s="116">
        <v>2</v>
      </c>
      <c r="DU38" s="116">
        <v>2</v>
      </c>
      <c r="DV38" s="116">
        <v>2</v>
      </c>
      <c r="DW38" s="116">
        <v>2</v>
      </c>
      <c r="DX38" s="117">
        <f>IF(BU38="",2,"")</f>
        <v>2</v>
      </c>
      <c r="DY38" s="118"/>
      <c r="DZ38" s="116"/>
      <c r="EA38" s="116"/>
      <c r="EB38" s="116"/>
      <c r="EC38" s="116"/>
      <c r="ED38" s="116"/>
      <c r="EE38" s="116"/>
      <c r="EF38" s="117"/>
      <c r="EG38" s="116"/>
      <c r="EH38" s="116"/>
      <c r="EI38" s="116"/>
      <c r="EJ38" s="116"/>
      <c r="EK38" s="116"/>
      <c r="EL38" s="116"/>
      <c r="EM38" s="116"/>
      <c r="EN38" s="116"/>
      <c r="EO38" s="118"/>
      <c r="EP38" s="118"/>
      <c r="EQ38" s="119"/>
    </row>
    <row r="39" spans="1:147" s="120" customFormat="1" ht="16.5" customHeight="1">
      <c r="A39"/>
      <c r="B39" s="100">
        <v>35</v>
      </c>
      <c r="C39" s="101" t="s">
        <v>226</v>
      </c>
      <c r="D39" s="102" t="s">
        <v>227</v>
      </c>
      <c r="E39" s="102" t="s">
        <v>126</v>
      </c>
      <c r="F39" s="102">
        <v>11</v>
      </c>
      <c r="G39" s="102" t="s">
        <v>228</v>
      </c>
      <c r="H39" s="102"/>
      <c r="I39" s="102">
        <f>IF(COUNT(H39)=0,"",H39-$I$2)</f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>
        <f>Z39*$Z$2+AA39*$AA$2+AB39*$AB$2+AC39*$AC$2+AD39*$AD$2+AE39*$AE$2+AF39*$AF$2+AG39*$AG$2</f>
        <v>0</v>
      </c>
      <c r="AI39" s="102">
        <f>IF(AH39&lt;0,0,AH39)</f>
        <v>0</v>
      </c>
      <c r="AJ39" s="104">
        <f>IF(COUNT(J39:AG39)=0,"",(J39*$J$2+K39*$K$2+L39*$L$2+M39*$M$2+N39*$N$2+O39*$O$2+P39*$P$2+Q39*$Q$2+R39*$R$2+S39*$S$2+T39*$T$2+U39*$U$2+V39*$V$2+W39*$W$2+X39*$X$2+Y39*$Y$2+AI39)*10/$H$2)</f>
      </c>
      <c r="AK39" s="104"/>
      <c r="AL39" s="104"/>
      <c r="AM39" s="104">
        <v>1</v>
      </c>
      <c r="AN39" s="104">
        <v>1</v>
      </c>
      <c r="AO39" s="104">
        <v>1</v>
      </c>
      <c r="AP39" s="104"/>
      <c r="AQ39" s="104">
        <v>1</v>
      </c>
      <c r="AR39" s="104"/>
      <c r="AS39" s="104">
        <v>1</v>
      </c>
      <c r="AT39" s="104">
        <v>1</v>
      </c>
      <c r="AU39" s="104">
        <v>1</v>
      </c>
      <c r="AV39" s="104"/>
      <c r="AW39" s="104"/>
      <c r="AX39" s="104"/>
      <c r="AY39" s="104"/>
      <c r="AZ39" s="104"/>
      <c r="BA39" s="104"/>
      <c r="BB39" s="104"/>
      <c r="BC39" s="104">
        <v>-1</v>
      </c>
      <c r="BD39" s="105">
        <v>0.70625</v>
      </c>
      <c r="BE39" s="106">
        <f>IF(BD39-$BD$2&lt;0,"",BD39-$BD$2)</f>
        <v>0.014583333333333393</v>
      </c>
      <c r="BF39" s="104">
        <f>IF(COUNT(AM39:BC39)=0,"",SUM(AM39:BC39)/17)</f>
        <v>0.35294117647058826</v>
      </c>
      <c r="BG39" s="104"/>
      <c r="BH39" s="102">
        <f>IF(COUNT(BG39)=0,"",BG39-$BH$2)</f>
      </c>
      <c r="BI39" s="104"/>
      <c r="BJ39" s="104">
        <f>IF(BI39="","",BI39/1.5)</f>
      </c>
      <c r="BK39" s="104"/>
      <c r="BL39" s="104"/>
      <c r="BM39" s="104">
        <v>100</v>
      </c>
      <c r="BN39" s="104">
        <v>80</v>
      </c>
      <c r="BO39" s="104">
        <v>80</v>
      </c>
      <c r="BP39" s="104">
        <v>0</v>
      </c>
      <c r="BQ39" s="104">
        <v>0</v>
      </c>
      <c r="BR39" s="104">
        <f>SUM(BM39:BQ39)</f>
        <v>260</v>
      </c>
      <c r="BS39" s="104">
        <f>BR39/500</f>
        <v>0.52</v>
      </c>
      <c r="BT39" s="104"/>
      <c r="BU39" s="104">
        <f>IF(BT39="","",BT39/1.5)</f>
      </c>
      <c r="BV39" s="104"/>
      <c r="BW39" s="104"/>
      <c r="BX39" s="104"/>
      <c r="BY39" s="105"/>
      <c r="BZ39" s="107"/>
      <c r="CA39" s="108">
        <f>SUM(CL39:EP39)</f>
        <v>18</v>
      </c>
      <c r="CB39" s="109">
        <f>CA39/CB$1*100</f>
        <v>25</v>
      </c>
      <c r="CC39" s="110">
        <f>(AJ39+BF39+BJ39+BS39+BU39+BX39)/3</f>
        <v>0.2909803921568628</v>
      </c>
      <c r="CD39" s="110">
        <f>CC39*10</f>
        <v>2.9098039215686278</v>
      </c>
      <c r="CE39" s="111"/>
      <c r="CF39" s="111"/>
      <c r="CG39" s="112" t="str">
        <f>IF(CB39&gt;25,"RF",IF(CC39&gt;5.9,"A","EE"))</f>
        <v>EE</v>
      </c>
      <c r="CH39" s="113"/>
      <c r="CI39" s="112" t="str">
        <f>IF(CG39="A","A",IF(CG39="RF",CG39,IF(CG39="EE",IF(CH39="",CG39,IF(CH39&gt;5.9,"A","RNEE")))))</f>
        <v>EE</v>
      </c>
      <c r="CJ39" s="114">
        <f>IF(CH39="",CC39,CH39)</f>
        <v>0.2909803921568628</v>
      </c>
      <c r="CK39" s="115"/>
      <c r="CL39" s="116">
        <v>2</v>
      </c>
      <c r="CM39" s="116"/>
      <c r="CN39" s="116">
        <v>2</v>
      </c>
      <c r="CO39" s="116"/>
      <c r="CP39" s="116"/>
      <c r="CQ39" s="116"/>
      <c r="CR39" s="116">
        <v>2</v>
      </c>
      <c r="CS39" s="116"/>
      <c r="CT39" s="116"/>
      <c r="CU39" s="116"/>
      <c r="CV39" s="116"/>
      <c r="CW39" s="116"/>
      <c r="CX39" s="116">
        <v>2</v>
      </c>
      <c r="CY39" s="116"/>
      <c r="CZ39" s="117">
        <f>IF(AJ39="",2,"")</f>
        <v>2</v>
      </c>
      <c r="DA39" s="116"/>
      <c r="DB39" s="116">
        <v>2</v>
      </c>
      <c r="DC39" s="116"/>
      <c r="DD39" s="116"/>
      <c r="DE39" s="116"/>
      <c r="DF39" s="116"/>
      <c r="DG39" s="116"/>
      <c r="DH39" s="116"/>
      <c r="DI39" s="116"/>
      <c r="DJ39" s="116"/>
      <c r="DK39" s="116">
        <v>2</v>
      </c>
      <c r="DL39" s="116"/>
      <c r="DM39" s="116"/>
      <c r="DN39" s="116"/>
      <c r="DO39" s="116"/>
      <c r="DP39" s="116"/>
      <c r="DQ39" s="117">
        <f>IF(BJ39="",2,"")</f>
        <v>2</v>
      </c>
      <c r="DR39" s="116"/>
      <c r="DS39" s="116"/>
      <c r="DT39" s="116"/>
      <c r="DU39" s="116"/>
      <c r="DV39" s="116"/>
      <c r="DW39" s="116"/>
      <c r="DX39" s="117">
        <f>IF(BU39="",2,"")</f>
        <v>2</v>
      </c>
      <c r="DY39" s="118"/>
      <c r="DZ39" s="116"/>
      <c r="EA39" s="116"/>
      <c r="EB39" s="116"/>
      <c r="EC39" s="116"/>
      <c r="ED39" s="116"/>
      <c r="EE39" s="116"/>
      <c r="EF39" s="117"/>
      <c r="EG39" s="116"/>
      <c r="EH39" s="116"/>
      <c r="EI39" s="116"/>
      <c r="EJ39" s="116"/>
      <c r="EK39" s="116"/>
      <c r="EL39" s="116"/>
      <c r="EM39" s="116"/>
      <c r="EN39" s="116"/>
      <c r="EO39" s="118"/>
      <c r="EP39" s="118"/>
      <c r="EQ39" s="119"/>
    </row>
    <row r="40" spans="1:147" s="120" customFormat="1" ht="16.5" customHeight="1">
      <c r="A40"/>
      <c r="B40" s="121">
        <v>36</v>
      </c>
      <c r="C40" s="122" t="s">
        <v>229</v>
      </c>
      <c r="D40" s="123" t="s">
        <v>230</v>
      </c>
      <c r="E40" s="123" t="s">
        <v>126</v>
      </c>
      <c r="F40" s="123">
        <v>11</v>
      </c>
      <c r="G40" s="123" t="s">
        <v>231</v>
      </c>
      <c r="H40" s="124">
        <v>0.5097222222222222</v>
      </c>
      <c r="I40" s="124">
        <f>IF(COUNT(H40)=0,"",H40-$I$2)</f>
        <v>0.11388888888888887</v>
      </c>
      <c r="J40" s="125">
        <v>1</v>
      </c>
      <c r="K40" s="125">
        <v>1</v>
      </c>
      <c r="L40" s="125">
        <v>1</v>
      </c>
      <c r="M40" s="125">
        <v>1</v>
      </c>
      <c r="N40" s="125">
        <v>1</v>
      </c>
      <c r="O40" s="125">
        <v>1</v>
      </c>
      <c r="P40" s="125">
        <v>1</v>
      </c>
      <c r="Q40" s="125">
        <v>1</v>
      </c>
      <c r="R40" s="125">
        <v>1</v>
      </c>
      <c r="S40" s="125">
        <v>1</v>
      </c>
      <c r="T40" s="125">
        <v>1</v>
      </c>
      <c r="U40" s="125">
        <v>0</v>
      </c>
      <c r="V40" s="123">
        <v>1</v>
      </c>
      <c r="W40" s="123">
        <v>0.5</v>
      </c>
      <c r="X40" s="123">
        <v>0.5</v>
      </c>
      <c r="Y40" s="123">
        <v>0.5</v>
      </c>
      <c r="Z40" s="123">
        <v>1</v>
      </c>
      <c r="AA40" s="123">
        <v>1</v>
      </c>
      <c r="AB40" s="123">
        <v>-2</v>
      </c>
      <c r="AC40" s="123">
        <v>1</v>
      </c>
      <c r="AD40" s="123">
        <v>-2</v>
      </c>
      <c r="AE40" s="123">
        <v>1</v>
      </c>
      <c r="AF40" s="123">
        <v>1</v>
      </c>
      <c r="AG40" s="123">
        <v>-2</v>
      </c>
      <c r="AH40" s="123">
        <f>Z40*$Z$2+AA40*$AA$2+AB40*$AB$2+AC40*$AC$2+AD40*$AD$2+AE40*$AE$2+AF40*$AF$2+AG40*$AG$2</f>
        <v>-1</v>
      </c>
      <c r="AI40" s="123">
        <f>IF(AH40&lt;0,0,AH40)</f>
        <v>0</v>
      </c>
      <c r="AJ40" s="126">
        <f>IF(COUNT(J40:AG40)=0,"",(J40*$J$2+K40*$K$2+L40*$L$2+M40*$M$2+N40*$N$2+O40*$O$2+P40*$P$2+Q40*$Q$2+R40*$R$2+S40*$S$2+T40*$T$2+U40*$U$2+V40*$V$2+W40*$W$2+X40*$X$2+Y40*$Y$2+AI40)*10/$H$2)</f>
        <v>5.625</v>
      </c>
      <c r="AK40" s="126"/>
      <c r="AL40" s="126"/>
      <c r="AM40" s="126">
        <v>1</v>
      </c>
      <c r="AN40" s="126">
        <v>1</v>
      </c>
      <c r="AO40" s="126"/>
      <c r="AP40" s="126"/>
      <c r="AQ40" s="126">
        <v>1</v>
      </c>
      <c r="AR40" s="126"/>
      <c r="AS40" s="126"/>
      <c r="AT40" s="126"/>
      <c r="AU40" s="126">
        <v>1</v>
      </c>
      <c r="AV40" s="126">
        <v>1</v>
      </c>
      <c r="AW40" s="126"/>
      <c r="AX40" s="126"/>
      <c r="AY40" s="126">
        <v>1</v>
      </c>
      <c r="AZ40" s="126"/>
      <c r="BA40" s="126"/>
      <c r="BB40" s="126">
        <v>-1</v>
      </c>
      <c r="BC40" s="126">
        <v>1</v>
      </c>
      <c r="BD40" s="127">
        <v>0.7118055555555556</v>
      </c>
      <c r="BE40" s="128">
        <f>IF(BD40-$BD$2&lt;0,"",BD40-$BD$2)</f>
        <v>0.02013888888888893</v>
      </c>
      <c r="BF40" s="126">
        <f>IF(COUNT(AM40:BC40)=0,"",SUM(AM40:BC40)/17)</f>
        <v>0.35294117647058826</v>
      </c>
      <c r="BG40" s="126">
        <v>0.5097222222222222</v>
      </c>
      <c r="BH40" s="124">
        <f>IF(COUNT(BG40)=0,"",BG40-$BH$2)</f>
        <v>0.13124999999999998</v>
      </c>
      <c r="BI40" s="126">
        <v>7.5</v>
      </c>
      <c r="BJ40" s="126">
        <f>IF(BI40="","",BI40/1.5)</f>
        <v>5</v>
      </c>
      <c r="BK40" s="126"/>
      <c r="BL40" s="126"/>
      <c r="BM40" s="126">
        <v>100</v>
      </c>
      <c r="BN40" s="126">
        <v>100</v>
      </c>
      <c r="BO40" s="126">
        <v>100</v>
      </c>
      <c r="BP40" s="126">
        <v>100</v>
      </c>
      <c r="BQ40" s="126">
        <v>90</v>
      </c>
      <c r="BR40" s="126">
        <f>SUM(BM40:BQ40)</f>
        <v>490</v>
      </c>
      <c r="BS40" s="126">
        <f>BR40/500</f>
        <v>0.98</v>
      </c>
      <c r="BT40" s="126"/>
      <c r="BU40" s="126">
        <f>IF(BT40="","",BT40/1.5)</f>
      </c>
      <c r="BV40" s="126"/>
      <c r="BW40" s="126"/>
      <c r="BX40" s="126"/>
      <c r="BY40" s="129"/>
      <c r="BZ40" s="130"/>
      <c r="CA40" s="131">
        <f>SUM(CL40:EP40)</f>
        <v>4</v>
      </c>
      <c r="CB40" s="132">
        <f>CA40/CB$1*100</f>
        <v>5.555555555555555</v>
      </c>
      <c r="CC40" s="133">
        <f>(AJ40+BF40+BJ40+BS40+BU40+BX40)/3</f>
        <v>3.9859803921568626</v>
      </c>
      <c r="CD40" s="133">
        <f>CC40*10</f>
        <v>39.85980392156863</v>
      </c>
      <c r="CE40" s="134"/>
      <c r="CF40" s="134"/>
      <c r="CG40" s="135" t="str">
        <f>IF(CB40&gt;25,"RF",IF(CC40&gt;5.9,"A","EE"))</f>
        <v>EE</v>
      </c>
      <c r="CH40" s="136"/>
      <c r="CI40" s="135" t="str">
        <f>IF(CG40="A","A",IF(CG40="RF",CG40,IF(CG40="EE",IF(CH40="",CG40,IF(CH40&gt;5.9,"A","RNEE")))))</f>
        <v>EE</v>
      </c>
      <c r="CJ40" s="137">
        <f>IF(CH40="",CC40,CH40)</f>
        <v>3.9859803921568626</v>
      </c>
      <c r="CK40" s="115"/>
      <c r="CL40" s="116"/>
      <c r="CM40" s="116"/>
      <c r="CN40" s="116"/>
      <c r="CO40" s="116">
        <v>2</v>
      </c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7">
        <f>IF(AJ40="",2,"")</f>
      </c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7">
        <f>IF(BJ40="",2,"")</f>
      </c>
      <c r="DR40" s="116"/>
      <c r="DS40" s="116"/>
      <c r="DT40" s="116"/>
      <c r="DU40" s="116"/>
      <c r="DV40" s="116"/>
      <c r="DW40" s="116"/>
      <c r="DX40" s="117">
        <f>IF(BU40="",2,"")</f>
        <v>2</v>
      </c>
      <c r="DY40" s="118"/>
      <c r="DZ40" s="116"/>
      <c r="EA40" s="116"/>
      <c r="EB40" s="116"/>
      <c r="EC40" s="116"/>
      <c r="ED40" s="116"/>
      <c r="EE40" s="116"/>
      <c r="EF40" s="117"/>
      <c r="EG40" s="116"/>
      <c r="EH40" s="116"/>
      <c r="EI40" s="116"/>
      <c r="EJ40" s="116"/>
      <c r="EK40" s="116"/>
      <c r="EL40" s="116"/>
      <c r="EM40" s="116"/>
      <c r="EN40" s="116"/>
      <c r="EO40" s="118"/>
      <c r="EP40" s="118"/>
      <c r="EQ40" s="119"/>
    </row>
    <row r="41" spans="1:147" s="120" customFormat="1" ht="16.5" customHeight="1">
      <c r="A41"/>
      <c r="B41" s="100">
        <v>37</v>
      </c>
      <c r="C41" s="101" t="s">
        <v>232</v>
      </c>
      <c r="D41" s="102" t="s">
        <v>233</v>
      </c>
      <c r="E41" s="102" t="s">
        <v>126</v>
      </c>
      <c r="F41" s="102">
        <v>11</v>
      </c>
      <c r="G41" s="102" t="s">
        <v>234</v>
      </c>
      <c r="H41" s="102"/>
      <c r="I41" s="102">
        <f>IF(COUNT(H41)=0,"",H41-$I$2)</f>
      </c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>
        <f>Z41*$Z$2+AA41*$AA$2+AB41*$AB$2+AC41*$AC$2+AD41*$AD$2+AE41*$AE$2+AF41*$AF$2+AG41*$AG$2</f>
        <v>0</v>
      </c>
      <c r="AI41" s="102">
        <f>IF(AH41&lt;0,0,AH41)</f>
        <v>0</v>
      </c>
      <c r="AJ41" s="104">
        <f>IF(COUNT(J41:AG41)=0,"",(J41*$J$2+K41*$K$2+L41*$L$2+M41*$M$2+N41*$N$2+O41*$O$2+P41*$P$2+Q41*$Q$2+R41*$R$2+S41*$S$2+T41*$T$2+U41*$U$2+V41*$V$2+W41*$W$2+X41*$X$2+Y41*$Y$2+AI41)*10/$H$2)</f>
      </c>
      <c r="AK41" s="104"/>
      <c r="AL41" s="104"/>
      <c r="AM41" s="104">
        <v>1</v>
      </c>
      <c r="AN41" s="104">
        <v>1</v>
      </c>
      <c r="AO41" s="104"/>
      <c r="AP41" s="104"/>
      <c r="AQ41" s="104">
        <v>1</v>
      </c>
      <c r="AR41" s="104">
        <v>1</v>
      </c>
      <c r="AS41" s="104"/>
      <c r="AT41" s="104"/>
      <c r="AU41" s="104">
        <v>1</v>
      </c>
      <c r="AV41" s="104">
        <v>1</v>
      </c>
      <c r="AW41" s="104"/>
      <c r="AX41" s="104">
        <v>1</v>
      </c>
      <c r="AY41" s="104">
        <v>1</v>
      </c>
      <c r="AZ41" s="104">
        <v>-1</v>
      </c>
      <c r="BA41" s="104"/>
      <c r="BB41" s="104">
        <v>1</v>
      </c>
      <c r="BC41" s="104">
        <v>1</v>
      </c>
      <c r="BD41" s="105">
        <v>0.7041666666666667</v>
      </c>
      <c r="BE41" s="106">
        <f>IF(BD41-$BD$2&lt;0,"",BD41-$BD$2)</f>
        <v>0.012500000000000067</v>
      </c>
      <c r="BF41" s="104">
        <f>IF(COUNT(AM41:BC41)=0,"",SUM(AM41:BC41)/17)</f>
        <v>0.5294117647058824</v>
      </c>
      <c r="BG41" s="104">
        <v>0.47638888888888886</v>
      </c>
      <c r="BH41" s="103">
        <f>IF(COUNT(BG41)=0,"",BG41-$BH$2)</f>
        <v>0.09791666666666665</v>
      </c>
      <c r="BI41" s="104">
        <v>2</v>
      </c>
      <c r="BJ41" s="104">
        <f>IF(BI41="","",BI41/1.5)</f>
        <v>1.3333333333333333</v>
      </c>
      <c r="BK41" s="104"/>
      <c r="BL41" s="104"/>
      <c r="BM41" s="104">
        <v>100</v>
      </c>
      <c r="BN41" s="104">
        <v>100</v>
      </c>
      <c r="BO41" s="104">
        <v>100</v>
      </c>
      <c r="BP41" s="104">
        <v>83.33</v>
      </c>
      <c r="BQ41" s="104">
        <v>60</v>
      </c>
      <c r="BR41" s="104">
        <f>SUM(BM41:BQ41)</f>
        <v>443.33</v>
      </c>
      <c r="BS41" s="104">
        <f>BR41/500</f>
        <v>0.88666</v>
      </c>
      <c r="BT41" s="104"/>
      <c r="BU41" s="104">
        <f>IF(BT41="","",BT41/1.5)</f>
      </c>
      <c r="BV41" s="104"/>
      <c r="BW41" s="104"/>
      <c r="BX41" s="104"/>
      <c r="BY41" s="105"/>
      <c r="BZ41" s="107"/>
      <c r="CA41" s="108">
        <f>SUM(CL41:EP41)</f>
        <v>10</v>
      </c>
      <c r="CB41" s="109">
        <f>CA41/CB$1*100</f>
        <v>13.88888888888889</v>
      </c>
      <c r="CC41" s="110">
        <f>(AJ41+BF41+BJ41+BS41+BU41+BX41)/3</f>
        <v>0.9164683660130719</v>
      </c>
      <c r="CD41" s="110">
        <f>CC41*10</f>
        <v>9.16468366013072</v>
      </c>
      <c r="CE41" s="111"/>
      <c r="CF41" s="111"/>
      <c r="CG41" s="112" t="str">
        <f>IF(CB41&gt;25,"RF",IF(CC41&gt;5.9,"A","EE"))</f>
        <v>EE</v>
      </c>
      <c r="CH41" s="113"/>
      <c r="CI41" s="112" t="str">
        <f>IF(CG41="A","A",IF(CG41="RF",CG41,IF(CG41="EE",IF(CH41="",CG41,IF(CH41&gt;5.9,"A","RNEE")))))</f>
        <v>EE</v>
      </c>
      <c r="CJ41" s="114">
        <f>IF(CH41="",CC41,CH41)</f>
        <v>0.9164683660130719</v>
      </c>
      <c r="CK41" s="115"/>
      <c r="CL41" s="116"/>
      <c r="CM41" s="116"/>
      <c r="CN41" s="116">
        <v>2</v>
      </c>
      <c r="CO41" s="116"/>
      <c r="CP41" s="116"/>
      <c r="CQ41" s="116"/>
      <c r="CR41" s="116"/>
      <c r="CS41" s="116">
        <v>2</v>
      </c>
      <c r="CT41" s="116"/>
      <c r="CU41" s="116"/>
      <c r="CV41" s="116"/>
      <c r="CW41" s="116"/>
      <c r="CX41" s="116">
        <v>2</v>
      </c>
      <c r="CY41" s="116"/>
      <c r="CZ41" s="117">
        <f>IF(AJ41="",2,"")</f>
        <v>2</v>
      </c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7">
        <f>IF(BJ41="",2,"")</f>
      </c>
      <c r="DR41" s="116"/>
      <c r="DS41" s="116"/>
      <c r="DT41" s="116"/>
      <c r="DU41" s="116"/>
      <c r="DV41" s="116"/>
      <c r="DW41" s="116"/>
      <c r="DX41" s="117">
        <f>IF(BU41="",2,"")</f>
        <v>2</v>
      </c>
      <c r="DY41" s="118"/>
      <c r="DZ41" s="116"/>
      <c r="EA41" s="116"/>
      <c r="EB41" s="116"/>
      <c r="EC41" s="116"/>
      <c r="ED41" s="116"/>
      <c r="EE41" s="116"/>
      <c r="EF41" s="117"/>
      <c r="EG41" s="116"/>
      <c r="EH41" s="116"/>
      <c r="EI41" s="116"/>
      <c r="EJ41" s="116"/>
      <c r="EK41" s="116"/>
      <c r="EL41" s="116"/>
      <c r="EM41" s="116"/>
      <c r="EN41" s="116"/>
      <c r="EO41" s="118"/>
      <c r="EP41" s="118"/>
      <c r="EQ41" s="119"/>
    </row>
    <row r="42" spans="1:147" s="120" customFormat="1" ht="16.5" customHeight="1">
      <c r="A42"/>
      <c r="B42" s="121">
        <v>38</v>
      </c>
      <c r="C42" s="122" t="s">
        <v>235</v>
      </c>
      <c r="D42" s="123" t="s">
        <v>236</v>
      </c>
      <c r="E42" s="123" t="s">
        <v>126</v>
      </c>
      <c r="F42" s="123">
        <v>11</v>
      </c>
      <c r="G42" s="123" t="s">
        <v>237</v>
      </c>
      <c r="H42" s="123"/>
      <c r="I42" s="123">
        <f>IF(COUNT(H42)=0,"",H42-$I$2)</f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>
        <f>Z42*$Z$2+AA42*$AA$2+AB42*$AB$2+AC42*$AC$2+AD42*$AD$2+AE42*$AE$2+AF42*$AF$2+AG42*$AG$2</f>
        <v>0</v>
      </c>
      <c r="AI42" s="123">
        <f>IF(AH42&lt;0,0,AH42)</f>
        <v>0</v>
      </c>
      <c r="AJ42" s="126">
        <f>IF(COUNT(J42:AG42)=0,"",(J42*$J$2+K42*$K$2+L42*$L$2+M42*$M$2+N42*$N$2+O42*$O$2+P42*$P$2+Q42*$Q$2+R42*$R$2+S42*$S$2+T42*$T$2+U42*$U$2+V42*$V$2+W42*$W$2+X42*$X$2+Y42*$Y$2+AI42)*10/$H$2)</f>
      </c>
      <c r="AK42" s="126"/>
      <c r="AL42" s="126"/>
      <c r="AM42" s="126">
        <v>1</v>
      </c>
      <c r="AN42" s="126">
        <v>1</v>
      </c>
      <c r="AO42" s="126"/>
      <c r="AP42" s="126">
        <v>1</v>
      </c>
      <c r="AQ42" s="126">
        <v>-1</v>
      </c>
      <c r="AR42" s="126">
        <v>-1</v>
      </c>
      <c r="AS42" s="126"/>
      <c r="AT42" s="126">
        <v>1</v>
      </c>
      <c r="AU42" s="126">
        <v>1</v>
      </c>
      <c r="AV42" s="126">
        <v>1</v>
      </c>
      <c r="AW42" s="126"/>
      <c r="AX42" s="126"/>
      <c r="AY42" s="126">
        <v>1</v>
      </c>
      <c r="AZ42" s="126">
        <v>-1</v>
      </c>
      <c r="BA42" s="126">
        <v>1</v>
      </c>
      <c r="BB42" s="126">
        <v>1</v>
      </c>
      <c r="BC42" s="126">
        <v>1</v>
      </c>
      <c r="BD42" s="127">
        <v>0.7006944444444444</v>
      </c>
      <c r="BE42" s="128">
        <f>IF(BD42-$BD$2&lt;0,"",BD42-$BD$2)</f>
        <v>0.009027777777777746</v>
      </c>
      <c r="BF42" s="126">
        <f>IF(COUNT(AM42:BC42)=0,"",SUM(AM42:BC42)/17)</f>
        <v>0.4117647058823529</v>
      </c>
      <c r="BG42" s="126">
        <v>0.3923611111111111</v>
      </c>
      <c r="BH42" s="124">
        <f>IF(COUNT(BG42)=0,"",BG42-$BH$2)</f>
        <v>0.013888888888888895</v>
      </c>
      <c r="BI42" s="126">
        <v>0</v>
      </c>
      <c r="BJ42" s="126">
        <f>IF(BI42="","",BI42/1.5)</f>
        <v>0</v>
      </c>
      <c r="BK42" s="126"/>
      <c r="BL42" s="126"/>
      <c r="BM42" s="126">
        <v>100</v>
      </c>
      <c r="BN42" s="126">
        <v>80</v>
      </c>
      <c r="BO42" s="126">
        <v>100</v>
      </c>
      <c r="BP42" s="126">
        <v>66.67</v>
      </c>
      <c r="BQ42" s="126">
        <v>90</v>
      </c>
      <c r="BR42" s="126">
        <f>SUM(BM42:BQ42)</f>
        <v>436.67</v>
      </c>
      <c r="BS42" s="126">
        <f>BR42/500</f>
        <v>0.87334</v>
      </c>
      <c r="BT42" s="126"/>
      <c r="BU42" s="126">
        <f>IF(BT42="","",BT42/1.5)</f>
      </c>
      <c r="BV42" s="126"/>
      <c r="BW42" s="126"/>
      <c r="BX42" s="126"/>
      <c r="BY42" s="129"/>
      <c r="BZ42" s="130"/>
      <c r="CA42" s="131">
        <f>SUM(CL42:EP42)</f>
        <v>10</v>
      </c>
      <c r="CB42" s="132">
        <f>CA42/CB$1*100</f>
        <v>13.88888888888889</v>
      </c>
      <c r="CC42" s="133">
        <f>(AJ42+BF42+BJ42+BS42+BU42+BX42)/3</f>
        <v>0.42836823529411766</v>
      </c>
      <c r="CD42" s="133">
        <f>CC42*10</f>
        <v>4.2836823529411765</v>
      </c>
      <c r="CE42" s="134"/>
      <c r="CF42" s="134"/>
      <c r="CG42" s="135" t="str">
        <f>IF(CB42&gt;25,"RF",IF(CC42&gt;5.9,"A","EE"))</f>
        <v>EE</v>
      </c>
      <c r="CH42" s="136"/>
      <c r="CI42" s="135" t="str">
        <f>IF(CG42="A","A",IF(CG42="RF",CG42,IF(CG42="EE",IF(CH42="",CG42,IF(CH42&gt;5.9,"A","RNEE")))))</f>
        <v>EE</v>
      </c>
      <c r="CJ42" s="137">
        <f>IF(CH42="",CC42,CH42)</f>
        <v>0.42836823529411766</v>
      </c>
      <c r="CK42" s="115"/>
      <c r="CL42" s="116"/>
      <c r="CM42" s="116">
        <v>2</v>
      </c>
      <c r="CN42" s="116"/>
      <c r="CO42" s="116"/>
      <c r="CP42" s="116"/>
      <c r="CQ42" s="116"/>
      <c r="CR42" s="116"/>
      <c r="CS42" s="116"/>
      <c r="CT42" s="116"/>
      <c r="CU42" s="116">
        <v>2</v>
      </c>
      <c r="CV42" s="116"/>
      <c r="CW42" s="116"/>
      <c r="CX42" s="116"/>
      <c r="CY42" s="116"/>
      <c r="CZ42" s="117">
        <f>IF(AJ42="",2,"")</f>
        <v>2</v>
      </c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7">
        <f>IF(BJ42="",2,"")</f>
      </c>
      <c r="DR42" s="116">
        <v>2</v>
      </c>
      <c r="DS42" s="116"/>
      <c r="DT42" s="116"/>
      <c r="DU42" s="116"/>
      <c r="DV42" s="116"/>
      <c r="DW42" s="116"/>
      <c r="DX42" s="117">
        <f>IF(BU42="",2,"")</f>
        <v>2</v>
      </c>
      <c r="DY42" s="118"/>
      <c r="DZ42" s="116"/>
      <c r="EA42" s="116"/>
      <c r="EB42" s="116"/>
      <c r="EC42" s="116"/>
      <c r="ED42" s="116"/>
      <c r="EE42" s="116"/>
      <c r="EF42" s="117"/>
      <c r="EG42" s="116"/>
      <c r="EH42" s="116"/>
      <c r="EI42" s="116"/>
      <c r="EJ42" s="116"/>
      <c r="EK42" s="116"/>
      <c r="EL42" s="116"/>
      <c r="EM42" s="116"/>
      <c r="EN42" s="116"/>
      <c r="EO42" s="118"/>
      <c r="EP42" s="118"/>
      <c r="EQ42" s="119"/>
    </row>
    <row r="43" spans="1:147" s="120" customFormat="1" ht="16.5" customHeight="1">
      <c r="A43"/>
      <c r="B43" s="100">
        <v>39</v>
      </c>
      <c r="C43" s="101" t="s">
        <v>238</v>
      </c>
      <c r="D43" s="102" t="s">
        <v>239</v>
      </c>
      <c r="E43" s="102" t="s">
        <v>126</v>
      </c>
      <c r="F43" s="102">
        <v>11</v>
      </c>
      <c r="G43" s="102" t="s">
        <v>240</v>
      </c>
      <c r="H43" s="102"/>
      <c r="I43" s="102">
        <f>IF(COUNT(H43)=0,"",H43-$I$2)</f>
      </c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>
        <f>Z43*$Z$2+AA43*$AA$2+AB43*$AB$2+AC43*$AC$2+AD43*$AD$2+AE43*$AE$2+AF43*$AF$2+AG43*$AG$2</f>
        <v>0</v>
      </c>
      <c r="AI43" s="102">
        <f>IF(AH43&lt;0,0,AH43)</f>
        <v>0</v>
      </c>
      <c r="AJ43" s="104">
        <f>IF(COUNT(J43:AG43)=0,"",(J43*$J$2+K43*$K$2+L43*$L$2+M43*$M$2+N43*$N$2+O43*$O$2+P43*$P$2+Q43*$Q$2+R43*$R$2+S43*$S$2+T43*$T$2+U43*$U$2+V43*$V$2+W43*$W$2+X43*$X$2+Y43*$Y$2+AI43)*10/$H$2)</f>
      </c>
      <c r="AK43" s="104"/>
      <c r="AL43" s="104"/>
      <c r="AM43" s="104">
        <v>1</v>
      </c>
      <c r="AN43" s="104">
        <v>-1</v>
      </c>
      <c r="AO43" s="104"/>
      <c r="AP43" s="104">
        <v>1</v>
      </c>
      <c r="AQ43" s="104">
        <v>1</v>
      </c>
      <c r="AR43" s="104">
        <v>1</v>
      </c>
      <c r="AS43" s="104"/>
      <c r="AT43" s="104">
        <v>1</v>
      </c>
      <c r="AU43" s="104">
        <v>1</v>
      </c>
      <c r="AV43" s="104">
        <v>-1</v>
      </c>
      <c r="AW43" s="104">
        <v>-1</v>
      </c>
      <c r="AX43" s="104">
        <v>-1</v>
      </c>
      <c r="AY43" s="104">
        <v>-1</v>
      </c>
      <c r="AZ43" s="104">
        <v>-1</v>
      </c>
      <c r="BA43" s="104">
        <v>-1</v>
      </c>
      <c r="BB43" s="104">
        <v>1</v>
      </c>
      <c r="BC43" s="104">
        <v>-1</v>
      </c>
      <c r="BD43" s="105">
        <v>0.7020833333333333</v>
      </c>
      <c r="BE43" s="106">
        <f>IF(BD43-$BD$2&lt;0,"",BD43-$BD$2)</f>
        <v>0.01041666666666663</v>
      </c>
      <c r="BF43" s="104">
        <f>IF(COUNT(AM43:BC43)=0,"",SUM(AM43:BC43)/17)</f>
        <v>-0.058823529411764705</v>
      </c>
      <c r="BG43" s="104"/>
      <c r="BH43" s="102">
        <f>IF(COUNT(BG43)=0,"",BG43-$BH$2)</f>
      </c>
      <c r="BI43" s="104"/>
      <c r="BJ43" s="104">
        <f>IF(BI43="","",BI43/1.5)</f>
      </c>
      <c r="BK43" s="104"/>
      <c r="BL43" s="104"/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f>SUM(BM43:BQ43)</f>
        <v>0</v>
      </c>
      <c r="BS43" s="104">
        <f>BR43/500</f>
        <v>0</v>
      </c>
      <c r="BT43" s="104"/>
      <c r="BU43" s="104">
        <f>IF(BT43="","",BT43/1.5)</f>
      </c>
      <c r="BV43" s="104"/>
      <c r="BW43" s="104"/>
      <c r="BX43" s="104"/>
      <c r="BY43" s="105"/>
      <c r="BZ43" s="107"/>
      <c r="CA43" s="108">
        <f>SUM(CL43:EP43)</f>
        <v>30</v>
      </c>
      <c r="CB43" s="109">
        <f>CA43/CB$1*100</f>
        <v>41.66666666666667</v>
      </c>
      <c r="CC43" s="110">
        <f>(AJ43+BF43+BJ43+BS43+BU43+BX43)/3</f>
        <v>-0.0196078431372549</v>
      </c>
      <c r="CD43" s="110">
        <f>CC43*10</f>
        <v>-0.19607843137254902</v>
      </c>
      <c r="CE43" s="111"/>
      <c r="CF43" s="111"/>
      <c r="CG43" s="112" t="str">
        <f>IF(CB43&gt;25,"RF",IF(CC43&gt;5.9,"A","EE"))</f>
        <v>RF</v>
      </c>
      <c r="CH43" s="113"/>
      <c r="CI43" s="112" t="str">
        <f>IF(CG43="A","A",IF(CG43="RF",CG43,IF(CG43="EE",IF(CH43="",CG43,IF(CH43&gt;5.9,"A","RNEE")))))</f>
        <v>RF</v>
      </c>
      <c r="CJ43" s="114">
        <f>IF(CH43="",CC43,CH43)</f>
        <v>-0.0196078431372549</v>
      </c>
      <c r="CK43" s="115"/>
      <c r="CL43" s="116"/>
      <c r="CM43" s="116"/>
      <c r="CN43" s="116"/>
      <c r="CO43" s="116">
        <v>2</v>
      </c>
      <c r="CP43" s="116"/>
      <c r="CQ43" s="116"/>
      <c r="CR43" s="116">
        <v>2</v>
      </c>
      <c r="CS43" s="116"/>
      <c r="CT43" s="116"/>
      <c r="CU43" s="116"/>
      <c r="CV43" s="116"/>
      <c r="CW43" s="116"/>
      <c r="CX43" s="116"/>
      <c r="CY43" s="116">
        <v>2</v>
      </c>
      <c r="CZ43" s="117">
        <f>IF(AJ43="",2,"")</f>
        <v>2</v>
      </c>
      <c r="DA43" s="116"/>
      <c r="DB43" s="116"/>
      <c r="DC43" s="116"/>
      <c r="DD43" s="116">
        <v>2</v>
      </c>
      <c r="DE43" s="116"/>
      <c r="DF43" s="116"/>
      <c r="DG43" s="116"/>
      <c r="DH43" s="116">
        <v>2</v>
      </c>
      <c r="DI43" s="116"/>
      <c r="DJ43" s="116"/>
      <c r="DK43" s="116">
        <v>2</v>
      </c>
      <c r="DL43" s="116"/>
      <c r="DM43" s="116">
        <v>2</v>
      </c>
      <c r="DN43" s="116">
        <v>2</v>
      </c>
      <c r="DO43" s="116"/>
      <c r="DP43" s="116"/>
      <c r="DQ43" s="117">
        <f>IF(BJ43="",2,"")</f>
        <v>2</v>
      </c>
      <c r="DR43" s="116">
        <v>2</v>
      </c>
      <c r="DS43" s="116"/>
      <c r="DT43" s="116">
        <v>2</v>
      </c>
      <c r="DU43" s="116"/>
      <c r="DV43" s="116">
        <v>2</v>
      </c>
      <c r="DW43" s="116">
        <v>2</v>
      </c>
      <c r="DX43" s="117">
        <f>IF(BU43="",2,"")</f>
        <v>2</v>
      </c>
      <c r="DY43" s="118"/>
      <c r="DZ43" s="116"/>
      <c r="EA43" s="116"/>
      <c r="EB43" s="116"/>
      <c r="EC43" s="116"/>
      <c r="ED43" s="116"/>
      <c r="EE43" s="116"/>
      <c r="EF43" s="117"/>
      <c r="EG43" s="116"/>
      <c r="EH43" s="116"/>
      <c r="EI43" s="116"/>
      <c r="EJ43" s="116"/>
      <c r="EK43" s="116"/>
      <c r="EL43" s="116"/>
      <c r="EM43" s="116"/>
      <c r="EN43" s="116"/>
      <c r="EO43" s="118"/>
      <c r="EP43" s="118"/>
      <c r="EQ43" s="119"/>
    </row>
    <row r="44" spans="1:147" s="120" customFormat="1" ht="16.5" customHeight="1">
      <c r="A44"/>
      <c r="B44" s="121">
        <v>40</v>
      </c>
      <c r="C44" s="122" t="s">
        <v>241</v>
      </c>
      <c r="D44" s="123" t="s">
        <v>242</v>
      </c>
      <c r="E44" s="123" t="s">
        <v>126</v>
      </c>
      <c r="F44" s="123">
        <v>11</v>
      </c>
      <c r="G44" s="123" t="s">
        <v>243</v>
      </c>
      <c r="H44" s="123"/>
      <c r="I44" s="123">
        <f>IF(COUNT(H44)=0,"",H44-$I$2)</f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>
        <f>Z44*$Z$2+AA44*$AA$2+AB44*$AB$2+AC44*$AC$2+AD44*$AD$2+AE44*$AE$2+AF44*$AF$2+AG44*$AG$2</f>
        <v>0</v>
      </c>
      <c r="AI44" s="123">
        <f>IF(AH44&lt;0,0,AH44)</f>
        <v>0</v>
      </c>
      <c r="AJ44" s="126">
        <f>IF(COUNT(J44:AG44)=0,"",(J44*$J$2+K44*$K$2+L44*$L$2+M44*$M$2+N44*$N$2+O44*$O$2+P44*$P$2+Q44*$Q$2+R44*$R$2+S44*$S$2+T44*$T$2+U44*$U$2+V44*$V$2+W44*$W$2+X44*$X$2+Y44*$Y$2+AI44)*10/$H$2)</f>
      </c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7"/>
      <c r="BE44" s="128">
        <f>IF(BD44-$BD$2&lt;0,"",BD44-$BD$2)</f>
      </c>
      <c r="BF44" s="126">
        <f>IF(COUNT(AM44:BC44)=0,"",SUM(AM44:BC44)/17)</f>
      </c>
      <c r="BG44" s="126"/>
      <c r="BH44" s="123">
        <f>IF(COUNT(BG44)=0,"",BG44-$BH$2)</f>
      </c>
      <c r="BI44" s="126"/>
      <c r="BJ44" s="126">
        <f>IF(BI44="","",BI44/1.5)</f>
      </c>
      <c r="BK44" s="126"/>
      <c r="BL44" s="126"/>
      <c r="BM44" s="126">
        <v>0</v>
      </c>
      <c r="BN44" s="126">
        <v>0</v>
      </c>
      <c r="BO44" s="126">
        <v>0</v>
      </c>
      <c r="BP44" s="126">
        <v>0</v>
      </c>
      <c r="BQ44" s="126">
        <v>0</v>
      </c>
      <c r="BR44" s="126">
        <f>SUM(BM44:BQ44)</f>
        <v>0</v>
      </c>
      <c r="BS44" s="126">
        <f>BR44/500</f>
        <v>0</v>
      </c>
      <c r="BT44" s="126"/>
      <c r="BU44" s="126">
        <f>IF(BT44="","",BT44/1.5)</f>
      </c>
      <c r="BV44" s="126"/>
      <c r="BW44" s="126"/>
      <c r="BX44" s="126"/>
      <c r="BY44" s="129"/>
      <c r="BZ44" s="130"/>
      <c r="CA44" s="131">
        <f>SUM(CL44:EP44)</f>
        <v>46</v>
      </c>
      <c r="CB44" s="132">
        <f>CA44/CB$1*100</f>
        <v>63.888888888888886</v>
      </c>
      <c r="CC44" s="133">
        <f>(AJ44+BF44+BJ44+BS44+BU44+BX44)/3</f>
        <v>0</v>
      </c>
      <c r="CD44" s="133">
        <f>CC44*10</f>
        <v>0</v>
      </c>
      <c r="CE44" s="134"/>
      <c r="CF44" s="134"/>
      <c r="CG44" s="135" t="str">
        <f>IF(CB44&gt;25,"RF",IF(CC44&gt;5.9,"A","EE"))</f>
        <v>RF</v>
      </c>
      <c r="CH44" s="136"/>
      <c r="CI44" s="135" t="str">
        <f>IF(CG44="A","A",IF(CG44="RF",CG44,IF(CG44="EE",IF(CH44="",CG44,IF(CH44&gt;5.9,"A","RNEE")))))</f>
        <v>RF</v>
      </c>
      <c r="CJ44" s="137">
        <f>IF(CH44="",CC44,CH44)</f>
        <v>0</v>
      </c>
      <c r="CK44" s="115"/>
      <c r="CL44" s="116">
        <v>2</v>
      </c>
      <c r="CM44" s="116">
        <v>2</v>
      </c>
      <c r="CN44" s="116"/>
      <c r="CO44" s="116"/>
      <c r="CP44" s="116">
        <v>2</v>
      </c>
      <c r="CQ44" s="116">
        <v>2</v>
      </c>
      <c r="CR44" s="116"/>
      <c r="CS44" s="116"/>
      <c r="CT44" s="116">
        <v>2</v>
      </c>
      <c r="CU44" s="116">
        <v>2</v>
      </c>
      <c r="CV44" s="116"/>
      <c r="CW44" s="116">
        <v>2</v>
      </c>
      <c r="CX44" s="116"/>
      <c r="CY44" s="116"/>
      <c r="CZ44" s="117">
        <f>IF(AJ44="",2,"")</f>
        <v>2</v>
      </c>
      <c r="DA44" s="116"/>
      <c r="DB44" s="116">
        <v>2</v>
      </c>
      <c r="DC44" s="116"/>
      <c r="DD44" s="116"/>
      <c r="DE44" s="116">
        <v>2</v>
      </c>
      <c r="DF44" s="116"/>
      <c r="DG44" s="116"/>
      <c r="DH44" s="116">
        <v>2</v>
      </c>
      <c r="DI44" s="116"/>
      <c r="DJ44" s="116"/>
      <c r="DK44" s="116">
        <v>2</v>
      </c>
      <c r="DL44" s="116">
        <v>2</v>
      </c>
      <c r="DM44" s="116">
        <v>2</v>
      </c>
      <c r="DN44" s="116">
        <v>2</v>
      </c>
      <c r="DO44" s="116">
        <v>2</v>
      </c>
      <c r="DP44" s="116"/>
      <c r="DQ44" s="117">
        <f>IF(BJ44="",2,"")</f>
        <v>2</v>
      </c>
      <c r="DR44" s="116">
        <v>2</v>
      </c>
      <c r="DS44" s="116"/>
      <c r="DT44" s="116">
        <v>2</v>
      </c>
      <c r="DU44" s="116">
        <v>2</v>
      </c>
      <c r="DV44" s="116">
        <v>2</v>
      </c>
      <c r="DW44" s="116">
        <v>2</v>
      </c>
      <c r="DX44" s="117">
        <f>IF(BU44="",2,"")</f>
        <v>2</v>
      </c>
      <c r="DY44" s="118"/>
      <c r="DZ44" s="116"/>
      <c r="EA44" s="116"/>
      <c r="EB44" s="116"/>
      <c r="EC44" s="116"/>
      <c r="ED44" s="116"/>
      <c r="EE44" s="116"/>
      <c r="EF44" s="117"/>
      <c r="EG44" s="116"/>
      <c r="EH44" s="116"/>
      <c r="EI44" s="116"/>
      <c r="EJ44" s="116"/>
      <c r="EK44" s="116"/>
      <c r="EL44" s="116"/>
      <c r="EM44" s="116"/>
      <c r="EN44" s="116"/>
      <c r="EO44" s="118"/>
      <c r="EP44" s="118"/>
      <c r="EQ44" s="119"/>
    </row>
    <row r="45" spans="1:147" s="120" customFormat="1" ht="16.5" customHeight="1">
      <c r="A45"/>
      <c r="B45" s="100">
        <v>41</v>
      </c>
      <c r="C45" s="101" t="s">
        <v>244</v>
      </c>
      <c r="D45" s="102" t="s">
        <v>245</v>
      </c>
      <c r="E45" s="102" t="s">
        <v>126</v>
      </c>
      <c r="F45" s="102">
        <v>11</v>
      </c>
      <c r="G45" s="102" t="s">
        <v>246</v>
      </c>
      <c r="H45" s="102"/>
      <c r="I45" s="102">
        <f>IF(COUNT(H45)=0,"",H45-$I$2)</f>
      </c>
      <c r="J45" s="102">
        <v>1</v>
      </c>
      <c r="K45" s="102">
        <v>1</v>
      </c>
      <c r="L45" s="102">
        <v>1</v>
      </c>
      <c r="M45" s="102">
        <v>1</v>
      </c>
      <c r="N45" s="102">
        <v>0</v>
      </c>
      <c r="O45" s="102">
        <v>1</v>
      </c>
      <c r="P45" s="102">
        <v>1</v>
      </c>
      <c r="Q45" s="102">
        <v>1</v>
      </c>
      <c r="R45" s="102">
        <v>1</v>
      </c>
      <c r="S45" s="102">
        <v>1</v>
      </c>
      <c r="T45" s="102">
        <v>0</v>
      </c>
      <c r="U45" s="102">
        <v>0</v>
      </c>
      <c r="V45" s="102">
        <v>1</v>
      </c>
      <c r="W45" s="102">
        <v>1</v>
      </c>
      <c r="X45" s="102">
        <v>1</v>
      </c>
      <c r="Y45" s="102">
        <v>1</v>
      </c>
      <c r="Z45" s="102">
        <v>-2</v>
      </c>
      <c r="AA45" s="102">
        <v>1</v>
      </c>
      <c r="AB45" s="102">
        <v>-2</v>
      </c>
      <c r="AC45" s="102">
        <v>1</v>
      </c>
      <c r="AD45" s="102">
        <v>-2</v>
      </c>
      <c r="AE45" s="102">
        <v>1</v>
      </c>
      <c r="AF45" s="102">
        <v>1</v>
      </c>
      <c r="AG45" s="102">
        <v>-2</v>
      </c>
      <c r="AH45" s="102">
        <f>Z45*$Z$2+AA45*$AA$2+AB45*$AB$2+AC45*$AC$2+AD45*$AD$2+AE45*$AE$2+AF45*$AF$2+AG45*$AG$2</f>
        <v>-4</v>
      </c>
      <c r="AI45" s="102">
        <f>IF(AH45&lt;0,0,AH45)</f>
        <v>0</v>
      </c>
      <c r="AJ45" s="104">
        <f>IF(COUNT(J45:AG45)=0,"",(J45*$J$2+K45*$K$2+L45*$L$2+M45*$M$2+N45*$N$2+O45*$O$2+P45*$P$2+Q45*$Q$2+R45*$R$2+S45*$S$2+T45*$T$2+U45*$U$2+V45*$V$2+W45*$W$2+X45*$X$2+Y45*$Y$2+AI45)*10/$H$2)</f>
        <v>5.416666666666667</v>
      </c>
      <c r="AK45" s="104"/>
      <c r="AL45" s="104"/>
      <c r="AM45" s="104">
        <v>1</v>
      </c>
      <c r="AN45" s="104">
        <v>1</v>
      </c>
      <c r="AO45" s="104"/>
      <c r="AP45" s="104">
        <v>1</v>
      </c>
      <c r="AQ45" s="104"/>
      <c r="AR45" s="104">
        <v>1</v>
      </c>
      <c r="AS45" s="104">
        <v>1</v>
      </c>
      <c r="AT45" s="104">
        <v>-1</v>
      </c>
      <c r="AU45" s="104">
        <v>-1</v>
      </c>
      <c r="AV45" s="104">
        <v>1</v>
      </c>
      <c r="AW45" s="104"/>
      <c r="AX45" s="104"/>
      <c r="AY45" s="104">
        <v>1</v>
      </c>
      <c r="AZ45" s="104">
        <v>-1</v>
      </c>
      <c r="BA45" s="104">
        <v>1</v>
      </c>
      <c r="BB45" s="104">
        <v>-1</v>
      </c>
      <c r="BC45" s="104">
        <v>1</v>
      </c>
      <c r="BD45" s="105">
        <v>0.7055555555555556</v>
      </c>
      <c r="BE45" s="106">
        <f>IF(BD45-$BD$2&lt;0,"",BD45-$BD$2)</f>
        <v>0.01388888888888895</v>
      </c>
      <c r="BF45" s="104">
        <f>IF(COUNT(AM45:BC45)=0,"",SUM(AM45:BC45)/17)</f>
        <v>0.29411764705882354</v>
      </c>
      <c r="BG45" s="104">
        <v>0.49166666666666664</v>
      </c>
      <c r="BH45" s="103">
        <f>IF(COUNT(BG45)=0,"",BG45-$BH$2)</f>
        <v>0.11319444444444443</v>
      </c>
      <c r="BI45" s="104">
        <v>4.5</v>
      </c>
      <c r="BJ45" s="104">
        <f>IF(BI45="","",BI45/1.5)</f>
        <v>3</v>
      </c>
      <c r="BK45" s="104"/>
      <c r="BL45" s="104"/>
      <c r="BM45" s="104">
        <v>100</v>
      </c>
      <c r="BN45" s="104">
        <v>60</v>
      </c>
      <c r="BO45" s="104">
        <v>100</v>
      </c>
      <c r="BP45" s="104">
        <v>90</v>
      </c>
      <c r="BQ45" s="104">
        <v>80</v>
      </c>
      <c r="BR45" s="104">
        <f>SUM(BM45:BQ45)</f>
        <v>430</v>
      </c>
      <c r="BS45" s="104">
        <f>BR45/500</f>
        <v>0.86</v>
      </c>
      <c r="BT45" s="104"/>
      <c r="BU45" s="104">
        <f>IF(BT45="","",BT45/1.5)</f>
      </c>
      <c r="BV45" s="104"/>
      <c r="BW45" s="104"/>
      <c r="BX45" s="104"/>
      <c r="BY45" s="105"/>
      <c r="BZ45" s="107"/>
      <c r="CA45" s="108">
        <f>SUM(CL45:EP45)</f>
        <v>4</v>
      </c>
      <c r="CB45" s="109">
        <f>CA45/CB$1*100</f>
        <v>5.555555555555555</v>
      </c>
      <c r="CC45" s="110">
        <f>(AJ45+BF45+BJ45+BS45+BU45+BX45)/3</f>
        <v>3.1902614379084966</v>
      </c>
      <c r="CD45" s="110">
        <f>CC45*10</f>
        <v>31.902614379084966</v>
      </c>
      <c r="CE45" s="111"/>
      <c r="CF45" s="111"/>
      <c r="CG45" s="112" t="str">
        <f>IF(CB45&gt;25,"RF",IF(CC45&gt;5.9,"A","EE"))</f>
        <v>EE</v>
      </c>
      <c r="CH45" s="113"/>
      <c r="CI45" s="112" t="str">
        <f>IF(CG45="A","A",IF(CG45="RF",CG45,IF(CG45="EE",IF(CH45="",CG45,IF(CH45&gt;5.9,"A","RNEE")))))</f>
        <v>EE</v>
      </c>
      <c r="CJ45" s="114">
        <f>IF(CH45="",CC45,CH45)</f>
        <v>3.1902614379084966</v>
      </c>
      <c r="CK45" s="115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7">
        <f>IF(AJ45="",2,"")</f>
      </c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>
        <v>2</v>
      </c>
      <c r="DL45" s="116"/>
      <c r="DM45" s="116"/>
      <c r="DN45" s="116"/>
      <c r="DO45" s="116"/>
      <c r="DP45" s="116"/>
      <c r="DQ45" s="117">
        <f>IF(BJ45="",2,"")</f>
      </c>
      <c r="DR45" s="116"/>
      <c r="DS45" s="116"/>
      <c r="DT45" s="116"/>
      <c r="DU45" s="116"/>
      <c r="DV45" s="116"/>
      <c r="DW45" s="116"/>
      <c r="DX45" s="117">
        <f>IF(BU45="",2,"")</f>
        <v>2</v>
      </c>
      <c r="DY45" s="118"/>
      <c r="DZ45" s="116"/>
      <c r="EA45" s="116"/>
      <c r="EB45" s="116"/>
      <c r="EC45" s="116"/>
      <c r="ED45" s="116"/>
      <c r="EE45" s="116"/>
      <c r="EF45" s="117"/>
      <c r="EG45" s="116"/>
      <c r="EH45" s="116"/>
      <c r="EI45" s="116"/>
      <c r="EJ45" s="116"/>
      <c r="EK45" s="116"/>
      <c r="EL45" s="116"/>
      <c r="EM45" s="116"/>
      <c r="EN45" s="116"/>
      <c r="EO45" s="118"/>
      <c r="EP45" s="118"/>
      <c r="EQ45" s="119"/>
    </row>
    <row r="46" spans="1:147" s="120" customFormat="1" ht="16.5" customHeight="1">
      <c r="A46"/>
      <c r="B46" s="121">
        <v>42</v>
      </c>
      <c r="C46" s="122" t="s">
        <v>247</v>
      </c>
      <c r="D46" s="140" t="s">
        <v>248</v>
      </c>
      <c r="E46" s="123" t="s">
        <v>126</v>
      </c>
      <c r="F46" s="123">
        <v>11</v>
      </c>
      <c r="G46" s="123" t="s">
        <v>249</v>
      </c>
      <c r="H46" s="123"/>
      <c r="I46" s="123">
        <f>IF(COUNT(H46)=0,"",H46-$I$2)</f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>
        <f>Z46*$Z$2+AA46*$AA$2+AB46*$AB$2+AC46*$AC$2+AD46*$AD$2+AE46*$AE$2+AF46*$AF$2+AG46*$AG$2</f>
        <v>0</v>
      </c>
      <c r="AI46" s="123">
        <f>IF(AH46&lt;0,0,AH46)</f>
        <v>0</v>
      </c>
      <c r="AJ46" s="126">
        <f>IF(COUNT(J46:AG46)=0,"",(J46*$J$2+K46*$K$2+L46*$L$2+M46*$M$2+N46*$N$2+O46*$O$2+P46*$P$2+Q46*$Q$2+R46*$R$2+S46*$S$2+T46*$T$2+U46*$U$2+V46*$V$2+W46*$W$2+X46*$X$2+Y46*$Y$2+AI46)*10/$H$2)</f>
      </c>
      <c r="AK46" s="126"/>
      <c r="AL46" s="126"/>
      <c r="AM46" s="126">
        <v>1</v>
      </c>
      <c r="AN46" s="126">
        <v>-1</v>
      </c>
      <c r="AO46" s="126">
        <v>1</v>
      </c>
      <c r="AP46" s="126">
        <v>1</v>
      </c>
      <c r="AQ46" s="126">
        <v>-1</v>
      </c>
      <c r="AR46" s="126">
        <v>1</v>
      </c>
      <c r="AS46" s="126">
        <v>1</v>
      </c>
      <c r="AT46" s="126">
        <v>1</v>
      </c>
      <c r="AU46" s="126"/>
      <c r="AV46" s="126" t="s">
        <v>211</v>
      </c>
      <c r="AW46" s="126">
        <v>-1</v>
      </c>
      <c r="AX46" s="126">
        <v>-1</v>
      </c>
      <c r="AY46" s="126">
        <v>1</v>
      </c>
      <c r="AZ46" s="126">
        <v>1</v>
      </c>
      <c r="BA46" s="126">
        <v>-1</v>
      </c>
      <c r="BB46" s="126">
        <v>-1</v>
      </c>
      <c r="BC46" s="126">
        <v>1</v>
      </c>
      <c r="BD46" s="127">
        <v>0.7090277777777778</v>
      </c>
      <c r="BE46" s="128">
        <f>IF(BD46-$BD$2&lt;0,"",BD46-$BD$2)</f>
        <v>0.01736111111111116</v>
      </c>
      <c r="BF46" s="126">
        <f>IF(COUNT(AM46:BC46)=0,"",SUM(AM46:BC46)/17)</f>
        <v>0.17647058823529413</v>
      </c>
      <c r="BG46" s="126"/>
      <c r="BH46" s="123">
        <f>IF(COUNT(BG46)=0,"",BG46-$BH$2)</f>
      </c>
      <c r="BI46" s="126"/>
      <c r="BJ46" s="126">
        <f>IF(BI46="","",BI46/1.5)</f>
      </c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>
        <f>IF(BT46="","",BT46/1.5)</f>
      </c>
      <c r="BV46" s="126"/>
      <c r="BW46" s="126"/>
      <c r="BX46" s="126"/>
      <c r="BY46" s="129"/>
      <c r="BZ46" s="130"/>
      <c r="CA46" s="131">
        <f>SUM(CL46:EP46)</f>
        <v>40</v>
      </c>
      <c r="CB46" s="132">
        <f>CA46/CB$1*100</f>
        <v>55.55555555555556</v>
      </c>
      <c r="CC46" s="133">
        <f>(AJ46+BF46+BJ46+BS46+BU46+BX46)/3</f>
        <v>0.05882352941176471</v>
      </c>
      <c r="CD46" s="133">
        <f>CC46*10</f>
        <v>0.5882352941176471</v>
      </c>
      <c r="CE46" s="134"/>
      <c r="CF46" s="134"/>
      <c r="CG46" s="135" t="str">
        <f>IF(CB46&gt;25,"RF",IF(CC46&gt;5.9,"A","EE"))</f>
        <v>RF</v>
      </c>
      <c r="CH46" s="136"/>
      <c r="CI46" s="135" t="str">
        <f>IF(CG46="A","A",IF(CG46="RF",CG46,IF(CG46="EE",IF(CH46="",CG46,IF(CH46&gt;5.9,"A","RNEE")))))</f>
        <v>RF</v>
      </c>
      <c r="CJ46" s="137">
        <f>IF(CH46="",CC46,CH46)</f>
        <v>0.05882352941176471</v>
      </c>
      <c r="CK46" s="115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>
        <f>IF(AJ46="",2,"")</f>
        <v>2</v>
      </c>
      <c r="DA46" s="116"/>
      <c r="DB46" s="116">
        <v>2</v>
      </c>
      <c r="DC46" s="116">
        <v>2</v>
      </c>
      <c r="DD46" s="116">
        <v>2</v>
      </c>
      <c r="DE46" s="116">
        <v>2</v>
      </c>
      <c r="DF46" s="116">
        <v>2</v>
      </c>
      <c r="DG46" s="116">
        <v>2</v>
      </c>
      <c r="DH46" s="116">
        <v>2</v>
      </c>
      <c r="DI46" s="116"/>
      <c r="DJ46" s="116"/>
      <c r="DK46" s="116">
        <v>2</v>
      </c>
      <c r="DL46" s="116">
        <v>2</v>
      </c>
      <c r="DM46" s="116">
        <v>2</v>
      </c>
      <c r="DN46" s="116">
        <v>2</v>
      </c>
      <c r="DO46" s="116">
        <v>2</v>
      </c>
      <c r="DP46" s="116"/>
      <c r="DQ46" s="117">
        <f>IF(BJ46="",2,"")</f>
        <v>2</v>
      </c>
      <c r="DR46" s="116">
        <v>2</v>
      </c>
      <c r="DS46" s="116"/>
      <c r="DT46" s="116">
        <v>2</v>
      </c>
      <c r="DU46" s="116">
        <v>2</v>
      </c>
      <c r="DV46" s="116">
        <v>2</v>
      </c>
      <c r="DW46" s="116">
        <v>2</v>
      </c>
      <c r="DX46" s="117">
        <f>IF(BU46="",2,"")</f>
        <v>2</v>
      </c>
      <c r="DY46" s="118"/>
      <c r="DZ46" s="116"/>
      <c r="EA46" s="116"/>
      <c r="EB46" s="116"/>
      <c r="EC46" s="116"/>
      <c r="ED46" s="116"/>
      <c r="EE46" s="116"/>
      <c r="EF46" s="117"/>
      <c r="EG46" s="116"/>
      <c r="EH46" s="116"/>
      <c r="EI46" s="116"/>
      <c r="EJ46" s="116"/>
      <c r="EK46" s="116"/>
      <c r="EL46" s="116"/>
      <c r="EM46" s="116"/>
      <c r="EN46" s="116"/>
      <c r="EO46" s="118"/>
      <c r="EP46" s="118"/>
      <c r="EQ46" s="119"/>
    </row>
    <row r="47" spans="1:147" s="120" customFormat="1" ht="16.5" customHeight="1">
      <c r="A47"/>
      <c r="B47" s="100">
        <v>43</v>
      </c>
      <c r="C47" s="101" t="s">
        <v>250</v>
      </c>
      <c r="D47" s="102" t="s">
        <v>251</v>
      </c>
      <c r="E47" s="102" t="s">
        <v>126</v>
      </c>
      <c r="F47" s="102">
        <v>11</v>
      </c>
      <c r="G47" s="102" t="s">
        <v>252</v>
      </c>
      <c r="H47" s="102"/>
      <c r="I47" s="102">
        <f>IF(COUNT(H47)=0,"",H47-$I$2)</f>
      </c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>
        <f>Z47*$Z$2+AA47*$AA$2+AB47*$AB$2+AC47*$AC$2+AD47*$AD$2+AE47*$AE$2+AF47*$AF$2+AG47*$AG$2</f>
        <v>0</v>
      </c>
      <c r="AI47" s="102">
        <f>IF(AH47&lt;0,0,AH47)</f>
        <v>0</v>
      </c>
      <c r="AJ47" s="104">
        <f>IF(COUNT(J47:AG47)=0,"",(J47*$J$2+K47*$K$2+L47*$L$2+M47*$M$2+N47*$N$2+O47*$O$2+P47*$P$2+Q47*$Q$2+R47*$R$2+S47*$S$2+T47*$T$2+U47*$U$2+V47*$V$2+W47*$W$2+X47*$X$2+Y47*$Y$2+AI47)*10/$H$2)</f>
      </c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5"/>
      <c r="BE47" s="106">
        <f>IF(BD47-$BD$2&lt;0,"",BD47-$BD$2)</f>
      </c>
      <c r="BF47" s="104">
        <f>IF(COUNT(AM47:BC47)=0,"",SUM(AM47:BC47)/17)</f>
      </c>
      <c r="BG47" s="104">
        <v>0.4861111111111111</v>
      </c>
      <c r="BH47" s="103">
        <f>IF(COUNT(BG47)=0,"",BG47-$BH$2)</f>
        <v>0.1076388888888889</v>
      </c>
      <c r="BI47" s="104">
        <v>6</v>
      </c>
      <c r="BJ47" s="104">
        <f>IF(BI47="","",BI47/1.5)</f>
        <v>4</v>
      </c>
      <c r="BK47" s="104"/>
      <c r="BL47" s="104"/>
      <c r="BM47" s="104">
        <v>100</v>
      </c>
      <c r="BN47" s="104">
        <v>80</v>
      </c>
      <c r="BO47" s="104">
        <v>80</v>
      </c>
      <c r="BP47" s="104">
        <v>66.67</v>
      </c>
      <c r="BQ47" s="104">
        <v>90</v>
      </c>
      <c r="BR47" s="104">
        <f>SUM(BM47:BQ47)</f>
        <v>416.67</v>
      </c>
      <c r="BS47" s="104">
        <f>BR47/500</f>
        <v>0.8333400000000001</v>
      </c>
      <c r="BT47" s="104"/>
      <c r="BU47" s="104">
        <f>IF(BT47="","",BT47/1.5)</f>
      </c>
      <c r="BV47" s="104"/>
      <c r="BW47" s="104"/>
      <c r="BX47" s="104"/>
      <c r="BY47" s="105"/>
      <c r="BZ47" s="107"/>
      <c r="CA47" s="108">
        <f>SUM(CL47:EP47)</f>
        <v>12</v>
      </c>
      <c r="CB47" s="109">
        <f>CA47/CB$1*100</f>
        <v>16.666666666666664</v>
      </c>
      <c r="CC47" s="110">
        <f>(AJ47+BF47+BJ47+BS47+BU47+BX47)/3</f>
        <v>1.6111133333333332</v>
      </c>
      <c r="CD47" s="110">
        <f>CC47*10</f>
        <v>16.11113333333333</v>
      </c>
      <c r="CE47" s="111"/>
      <c r="CF47" s="111"/>
      <c r="CG47" s="112" t="str">
        <f>IF(CB47&gt;25,"RF",IF(CC47&gt;5.9,"A","EE"))</f>
        <v>EE</v>
      </c>
      <c r="CH47" s="113"/>
      <c r="CI47" s="112" t="str">
        <f>IF(CG47="A","A",IF(CG47="RF",CG47,IF(CG47="EE",IF(CH47="",CG47,IF(CH47&gt;5.9,"A","RNEE")))))</f>
        <v>EE</v>
      </c>
      <c r="CJ47" s="114">
        <f>IF(CH47="",CC47,CH47)</f>
        <v>1.6111133333333332</v>
      </c>
      <c r="CK47" s="115"/>
      <c r="CL47" s="116">
        <v>2</v>
      </c>
      <c r="CM47" s="116"/>
      <c r="CN47" s="116"/>
      <c r="CO47" s="116"/>
      <c r="CP47" s="116"/>
      <c r="CQ47" s="116"/>
      <c r="CR47" s="116"/>
      <c r="CS47" s="116"/>
      <c r="CT47" s="116"/>
      <c r="CU47" s="116">
        <v>2</v>
      </c>
      <c r="CV47" s="116"/>
      <c r="CW47" s="116"/>
      <c r="CX47" s="116"/>
      <c r="CY47" s="116"/>
      <c r="CZ47" s="117">
        <f>IF(AJ47="",2,"")</f>
        <v>2</v>
      </c>
      <c r="DA47" s="116"/>
      <c r="DB47" s="116"/>
      <c r="DC47" s="116"/>
      <c r="DD47" s="116"/>
      <c r="DE47" s="116">
        <v>2</v>
      </c>
      <c r="DF47" s="116"/>
      <c r="DG47" s="116"/>
      <c r="DH47" s="116"/>
      <c r="DI47" s="116"/>
      <c r="DJ47" s="116"/>
      <c r="DK47" s="116"/>
      <c r="DL47" s="116">
        <v>2</v>
      </c>
      <c r="DM47" s="116"/>
      <c r="DN47" s="116"/>
      <c r="DO47" s="116"/>
      <c r="DP47" s="116"/>
      <c r="DQ47" s="117">
        <f>IF(BJ47="",2,"")</f>
      </c>
      <c r="DR47" s="116"/>
      <c r="DS47" s="116"/>
      <c r="DT47" s="116"/>
      <c r="DU47" s="116"/>
      <c r="DV47" s="116"/>
      <c r="DW47" s="116"/>
      <c r="DX47" s="117">
        <f>IF(BU47="",2,"")</f>
        <v>2</v>
      </c>
      <c r="DY47" s="118"/>
      <c r="DZ47" s="116"/>
      <c r="EA47" s="116"/>
      <c r="EB47" s="116"/>
      <c r="EC47" s="116"/>
      <c r="ED47" s="116"/>
      <c r="EE47" s="116"/>
      <c r="EF47" s="117"/>
      <c r="EG47" s="116"/>
      <c r="EH47" s="116"/>
      <c r="EI47" s="116"/>
      <c r="EJ47" s="116"/>
      <c r="EK47" s="116"/>
      <c r="EL47" s="116"/>
      <c r="EM47" s="116"/>
      <c r="EN47" s="116"/>
      <c r="EO47" s="118"/>
      <c r="EP47" s="118"/>
      <c r="EQ47" s="119"/>
    </row>
    <row r="48" spans="1:147" s="120" customFormat="1" ht="16.5" customHeight="1">
      <c r="A48"/>
      <c r="B48" s="121">
        <v>44</v>
      </c>
      <c r="C48" s="122" t="s">
        <v>253</v>
      </c>
      <c r="D48" s="123" t="s">
        <v>254</v>
      </c>
      <c r="E48" s="123" t="s">
        <v>126</v>
      </c>
      <c r="F48" s="123">
        <v>11</v>
      </c>
      <c r="G48" s="123" t="s">
        <v>255</v>
      </c>
      <c r="H48" s="123"/>
      <c r="I48" s="123">
        <f>IF(COUNT(H48)=0,"",H48-$I$2)</f>
      </c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>
        <f>Z48*$Z$2+AA48*$AA$2+AB48*$AB$2+AC48*$AC$2+AD48*$AD$2+AE48*$AE$2+AF48*$AF$2+AG48*$AG$2</f>
        <v>0</v>
      </c>
      <c r="AI48" s="123">
        <f>IF(AH48&lt;0,0,AH48)</f>
        <v>0</v>
      </c>
      <c r="AJ48" s="126">
        <f>IF(COUNT(J48:AG48)=0,"",(J48*$J$2+K48*$K$2+L48*$L$2+M48*$M$2+N48*$N$2+O48*$O$2+P48*$P$2+Q48*$Q$2+R48*$R$2+S48*$S$2+T48*$T$2+U48*$U$2+V48*$V$2+W48*$W$2+X48*$X$2+Y48*$Y$2+AI48)*10/$H$2)</f>
      </c>
      <c r="AK48" s="126"/>
      <c r="AL48" s="126"/>
      <c r="AM48" s="126">
        <v>1</v>
      </c>
      <c r="AN48" s="126">
        <v>1</v>
      </c>
      <c r="AO48" s="126">
        <v>-1</v>
      </c>
      <c r="AP48" s="126">
        <v>1</v>
      </c>
      <c r="AQ48" s="126">
        <v>1</v>
      </c>
      <c r="AR48" s="126">
        <v>1</v>
      </c>
      <c r="AS48" s="126">
        <v>1</v>
      </c>
      <c r="AT48" s="126">
        <v>-1</v>
      </c>
      <c r="AU48" s="126">
        <v>-1</v>
      </c>
      <c r="AV48" s="126">
        <v>1</v>
      </c>
      <c r="AW48" s="126"/>
      <c r="AX48" s="126"/>
      <c r="AY48" s="126"/>
      <c r="AZ48" s="126"/>
      <c r="BA48" s="126">
        <v>1</v>
      </c>
      <c r="BB48" s="126">
        <v>1</v>
      </c>
      <c r="BC48" s="126">
        <v>1</v>
      </c>
      <c r="BD48" s="127">
        <v>0.7041666666666667</v>
      </c>
      <c r="BE48" s="128">
        <f>IF(BD48-$BD$2&lt;0,"",BD48-$BD$2)</f>
        <v>0.012500000000000067</v>
      </c>
      <c r="BF48" s="126">
        <f>IF(COUNT(AM48:BC48)=0,"",SUM(AM48:BC48)/17)</f>
        <v>0.4117647058823529</v>
      </c>
      <c r="BG48" s="126"/>
      <c r="BH48" s="123">
        <f>IF(COUNT(BG48)=0,"",BG48-$BH$2)</f>
      </c>
      <c r="BI48" s="126"/>
      <c r="BJ48" s="126">
        <f>IF(BI48="","",BI48/1.5)</f>
      </c>
      <c r="BK48" s="126"/>
      <c r="BL48" s="126"/>
      <c r="BM48" s="126">
        <v>100</v>
      </c>
      <c r="BN48" s="126">
        <v>80</v>
      </c>
      <c r="BO48" s="126">
        <v>100</v>
      </c>
      <c r="BP48" s="126">
        <v>0</v>
      </c>
      <c r="BQ48" s="126">
        <v>0</v>
      </c>
      <c r="BR48" s="126">
        <f>SUM(BM48:BQ48)</f>
        <v>280</v>
      </c>
      <c r="BS48" s="126">
        <f>BR48/500</f>
        <v>0.56</v>
      </c>
      <c r="BT48" s="126"/>
      <c r="BU48" s="126">
        <f>IF(BT48="","",BT48/1.5)</f>
      </c>
      <c r="BV48" s="126"/>
      <c r="BW48" s="126"/>
      <c r="BX48" s="126"/>
      <c r="BY48" s="129"/>
      <c r="BZ48" s="130"/>
      <c r="CA48" s="131">
        <f>SUM(CL48:EP48)</f>
        <v>26</v>
      </c>
      <c r="CB48" s="132">
        <f>CA48/CB$1*100</f>
        <v>36.11111111111111</v>
      </c>
      <c r="CC48" s="133">
        <f>(AJ48+BF48+BJ48+BS48+BU48+BX48)/3</f>
        <v>0.323921568627451</v>
      </c>
      <c r="CD48" s="133">
        <f>CC48*10</f>
        <v>3.23921568627451</v>
      </c>
      <c r="CE48" s="134"/>
      <c r="CF48" s="134"/>
      <c r="CG48" s="135" t="str">
        <f>IF(CB48&gt;25,"RF",IF(CC48&gt;5.9,"A","EE"))</f>
        <v>RF</v>
      </c>
      <c r="CH48" s="136"/>
      <c r="CI48" s="135" t="str">
        <f>IF(CG48="A","A",IF(CG48="RF",CG48,IF(CG48="EE",IF(CH48="",CG48,IF(CH48&gt;5.9,"A","RNEE")))))</f>
        <v>RF</v>
      </c>
      <c r="CJ48" s="137">
        <f>IF(CH48="",CC48,CH48)</f>
        <v>0.323921568627451</v>
      </c>
      <c r="CK48" s="115"/>
      <c r="CL48" s="116">
        <v>2</v>
      </c>
      <c r="CM48" s="116"/>
      <c r="CN48" s="116"/>
      <c r="CO48" s="116"/>
      <c r="CP48" s="116">
        <v>2</v>
      </c>
      <c r="CQ48" s="116"/>
      <c r="CR48" s="116">
        <v>2</v>
      </c>
      <c r="CS48" s="116"/>
      <c r="CT48" s="116"/>
      <c r="CU48" s="116"/>
      <c r="CV48" s="116"/>
      <c r="CW48" s="116"/>
      <c r="CX48" s="116"/>
      <c r="CY48" s="116"/>
      <c r="CZ48" s="117">
        <f>IF(AJ48="",2,"")</f>
        <v>2</v>
      </c>
      <c r="DA48" s="116"/>
      <c r="DB48" s="116"/>
      <c r="DC48" s="116"/>
      <c r="DD48" s="116">
        <v>2</v>
      </c>
      <c r="DE48" s="116"/>
      <c r="DF48" s="116"/>
      <c r="DG48" s="116"/>
      <c r="DH48" s="116"/>
      <c r="DI48" s="116"/>
      <c r="DJ48" s="116"/>
      <c r="DK48" s="116">
        <v>2</v>
      </c>
      <c r="DL48" s="116"/>
      <c r="DM48" s="116"/>
      <c r="DN48" s="116"/>
      <c r="DO48" s="116"/>
      <c r="DP48" s="116"/>
      <c r="DQ48" s="117">
        <f>IF(BJ48="",2,"")</f>
        <v>2</v>
      </c>
      <c r="DR48" s="116">
        <v>2</v>
      </c>
      <c r="DS48" s="116"/>
      <c r="DT48" s="116">
        <v>2</v>
      </c>
      <c r="DU48" s="116">
        <v>2</v>
      </c>
      <c r="DV48" s="116">
        <v>2</v>
      </c>
      <c r="DW48" s="116">
        <v>2</v>
      </c>
      <c r="DX48" s="117">
        <f>IF(BU48="",2,"")</f>
        <v>2</v>
      </c>
      <c r="DY48" s="118"/>
      <c r="DZ48" s="116"/>
      <c r="EA48" s="116"/>
      <c r="EB48" s="116"/>
      <c r="EC48" s="116"/>
      <c r="ED48" s="116"/>
      <c r="EE48" s="116"/>
      <c r="EF48" s="117"/>
      <c r="EG48" s="116"/>
      <c r="EH48" s="116"/>
      <c r="EI48" s="116"/>
      <c r="EJ48" s="116"/>
      <c r="EK48" s="116"/>
      <c r="EL48" s="116"/>
      <c r="EM48" s="116"/>
      <c r="EN48" s="116"/>
      <c r="EO48" s="118"/>
      <c r="EP48" s="118"/>
      <c r="EQ48" s="119"/>
    </row>
    <row r="49" spans="1:147" s="120" customFormat="1" ht="16.5" customHeight="1">
      <c r="A49"/>
      <c r="B49" s="100">
        <v>45</v>
      </c>
      <c r="C49" s="101" t="s">
        <v>256</v>
      </c>
      <c r="D49" s="102" t="s">
        <v>257</v>
      </c>
      <c r="E49" s="102" t="s">
        <v>126</v>
      </c>
      <c r="F49" s="102">
        <v>11</v>
      </c>
      <c r="G49" s="102" t="s">
        <v>258</v>
      </c>
      <c r="H49" s="102"/>
      <c r="I49" s="102">
        <f>IF(COUNT(H49)=0,"",H49-$I$2)</f>
      </c>
      <c r="J49" s="102">
        <v>1</v>
      </c>
      <c r="K49" s="102">
        <v>1</v>
      </c>
      <c r="L49" s="102">
        <v>1</v>
      </c>
      <c r="M49" s="102">
        <v>0.5</v>
      </c>
      <c r="N49" s="102">
        <v>1</v>
      </c>
      <c r="O49" s="102">
        <v>0</v>
      </c>
      <c r="P49" s="102">
        <v>0</v>
      </c>
      <c r="Q49" s="102">
        <v>0</v>
      </c>
      <c r="R49" s="102">
        <v>0</v>
      </c>
      <c r="S49" s="102">
        <v>1</v>
      </c>
      <c r="T49" s="102">
        <v>1</v>
      </c>
      <c r="U49" s="102">
        <v>1</v>
      </c>
      <c r="V49" s="102">
        <v>1</v>
      </c>
      <c r="W49" s="102">
        <v>1</v>
      </c>
      <c r="X49" s="102">
        <v>1</v>
      </c>
      <c r="Y49" s="102">
        <v>1</v>
      </c>
      <c r="Z49" s="102">
        <v>1</v>
      </c>
      <c r="AA49" s="102">
        <v>1</v>
      </c>
      <c r="AB49" s="102">
        <v>1</v>
      </c>
      <c r="AC49" s="102">
        <v>1</v>
      </c>
      <c r="AD49" s="102">
        <v>1</v>
      </c>
      <c r="AE49" s="102">
        <v>1</v>
      </c>
      <c r="AF49" s="102">
        <v>-2</v>
      </c>
      <c r="AG49" s="102">
        <v>-2</v>
      </c>
      <c r="AH49" s="102">
        <f>Z49*$Z$2+AA49*$AA$2+AB49*$AB$2+AC49*$AC$2+AD49*$AD$2+AE49*$AE$2+AF49*$AF$2+AG49*$AG$2</f>
        <v>2</v>
      </c>
      <c r="AI49" s="102">
        <f>IF(AH49&lt;0,0,AH49)</f>
        <v>2</v>
      </c>
      <c r="AJ49" s="104">
        <f>IF(COUNT(J49:AG49)=0,"",(J49*$J$2+K49*$K$2+L49*$L$2+M49*$M$2+N49*$N$2+O49*$O$2+P49*$P$2+Q49*$Q$2+R49*$R$2+S49*$S$2+T49*$T$2+U49*$U$2+V49*$V$2+W49*$W$2+X49*$X$2+Y49*$Y$2+AI49)*10/$H$2)</f>
        <v>5.625</v>
      </c>
      <c r="AK49" s="104"/>
      <c r="AL49" s="104"/>
      <c r="AM49" s="104">
        <v>1</v>
      </c>
      <c r="AN49" s="104">
        <v>1</v>
      </c>
      <c r="AO49" s="104">
        <v>-1</v>
      </c>
      <c r="AP49" s="104">
        <v>1</v>
      </c>
      <c r="AQ49" s="104">
        <v>1</v>
      </c>
      <c r="AR49" s="104">
        <v>1</v>
      </c>
      <c r="AS49" s="104">
        <v>1</v>
      </c>
      <c r="AT49" s="104">
        <v>1</v>
      </c>
      <c r="AU49" s="104">
        <v>1</v>
      </c>
      <c r="AV49" s="104">
        <v>-1</v>
      </c>
      <c r="AW49" s="104">
        <v>1</v>
      </c>
      <c r="AX49" s="104">
        <v>1</v>
      </c>
      <c r="AY49" s="104">
        <v>-1</v>
      </c>
      <c r="AZ49" s="104">
        <v>-1</v>
      </c>
      <c r="BA49" s="104">
        <v>1</v>
      </c>
      <c r="BB49" s="104">
        <v>1</v>
      </c>
      <c r="BC49" s="104">
        <v>1</v>
      </c>
      <c r="BD49" s="105">
        <v>0.7118055555555556</v>
      </c>
      <c r="BE49" s="106">
        <f>IF(BD49-$BD$2&lt;0,"",BD49-$BD$2)</f>
        <v>0.02013888888888893</v>
      </c>
      <c r="BF49" s="104">
        <f>IF(COUNT(AM49:BC49)=0,"",SUM(AM49:BC49)/17)</f>
        <v>0.5294117647058824</v>
      </c>
      <c r="BG49" s="104"/>
      <c r="BH49" s="102">
        <f>IF(COUNT(BG49)=0,"",BG49-$BH$2)</f>
      </c>
      <c r="BI49" s="104"/>
      <c r="BJ49" s="104">
        <f>IF(BI49="","",BI49/1.5)</f>
      </c>
      <c r="BK49" s="104"/>
      <c r="BL49" s="104"/>
      <c r="BM49" s="104">
        <v>100</v>
      </c>
      <c r="BN49" s="104">
        <v>100</v>
      </c>
      <c r="BO49" s="104">
        <v>100</v>
      </c>
      <c r="BP49" s="104">
        <v>100</v>
      </c>
      <c r="BQ49" s="104">
        <v>90</v>
      </c>
      <c r="BR49" s="104">
        <f>SUM(BM49:BQ49)</f>
        <v>490</v>
      </c>
      <c r="BS49" s="104">
        <f>BR49/500</f>
        <v>0.98</v>
      </c>
      <c r="BT49" s="104"/>
      <c r="BU49" s="104">
        <f>IF(BT49="","",BT49/1.5)</f>
      </c>
      <c r="BV49" s="104"/>
      <c r="BW49" s="104"/>
      <c r="BX49" s="104"/>
      <c r="BY49" s="105"/>
      <c r="BZ49" s="107"/>
      <c r="CA49" s="108">
        <f>SUM(CL49:EP49)</f>
        <v>4</v>
      </c>
      <c r="CB49" s="109">
        <f>CA49/CB$1*100</f>
        <v>5.555555555555555</v>
      </c>
      <c r="CC49" s="110">
        <f>(AJ49+BF49+BJ49+BS49+BU49+BX49)/3</f>
        <v>2.378137254901961</v>
      </c>
      <c r="CD49" s="110">
        <f>CC49*10</f>
        <v>23.78137254901961</v>
      </c>
      <c r="CE49" s="111"/>
      <c r="CF49" s="111"/>
      <c r="CG49" s="112" t="str">
        <f>IF(CB49&gt;25,"RF",IF(CC49&gt;5.9,"A","EE"))</f>
        <v>EE</v>
      </c>
      <c r="CH49" s="113"/>
      <c r="CI49" s="112" t="str">
        <f>IF(CG49="A","A",IF(CG49="RF",CG49,IF(CG49="EE",IF(CH49="",CG49,IF(CH49&gt;5.9,"A","RNEE")))))</f>
        <v>EE</v>
      </c>
      <c r="CJ49" s="114">
        <f>IF(CH49="",CC49,CH49)</f>
        <v>2.378137254901961</v>
      </c>
      <c r="CK49" s="115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7">
        <f>IF(AJ49="",2,"")</f>
      </c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7">
        <f>IF(BJ49="",2,"")</f>
        <v>2</v>
      </c>
      <c r="DR49" s="116"/>
      <c r="DS49" s="116"/>
      <c r="DT49" s="116"/>
      <c r="DU49" s="116"/>
      <c r="DV49" s="116"/>
      <c r="DW49" s="116"/>
      <c r="DX49" s="117">
        <f>IF(BU49="",2,"")</f>
        <v>2</v>
      </c>
      <c r="DY49" s="118"/>
      <c r="DZ49" s="116"/>
      <c r="EA49" s="116"/>
      <c r="EB49" s="116"/>
      <c r="EC49" s="116"/>
      <c r="ED49" s="116"/>
      <c r="EE49" s="116"/>
      <c r="EF49" s="117"/>
      <c r="EG49" s="116"/>
      <c r="EH49" s="116"/>
      <c r="EI49" s="116"/>
      <c r="EJ49" s="116"/>
      <c r="EK49" s="116"/>
      <c r="EL49" s="116"/>
      <c r="EM49" s="116"/>
      <c r="EN49" s="116"/>
      <c r="EO49" s="118"/>
      <c r="EP49" s="118"/>
      <c r="EQ49" s="119"/>
    </row>
    <row r="50" spans="1:147" s="120" customFormat="1" ht="16.5" customHeight="1">
      <c r="A50"/>
      <c r="B50" s="121">
        <v>46</v>
      </c>
      <c r="C50" s="122" t="s">
        <v>259</v>
      </c>
      <c r="D50" s="123" t="s">
        <v>260</v>
      </c>
      <c r="E50" s="123" t="s">
        <v>126</v>
      </c>
      <c r="F50" s="123">
        <v>11</v>
      </c>
      <c r="G50" s="123" t="s">
        <v>261</v>
      </c>
      <c r="H50" s="123"/>
      <c r="I50" s="123">
        <f>IF(COUNT(H50)=0,"",H50-$I$2)</f>
      </c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>
        <f>Z50*$Z$2+AA50*$AA$2+AB50*$AB$2+AC50*$AC$2+AD50*$AD$2+AE50*$AE$2+AF50*$AF$2+AG50*$AG$2</f>
        <v>0</v>
      </c>
      <c r="AI50" s="123">
        <f>IF(AH50&lt;0,0,AH50)</f>
        <v>0</v>
      </c>
      <c r="AJ50" s="126">
        <f>IF(COUNT(J50:AG50)=0,"",(J50*$J$2+K50*$K$2+L50*$L$2+M50*$M$2+N50*$N$2+O50*$O$2+P50*$P$2+Q50*$Q$2+R50*$R$2+S50*$S$2+T50*$T$2+U50*$U$2+V50*$V$2+W50*$W$2+X50*$X$2+Y50*$Y$2+AI50)*10/$H$2)</f>
      </c>
      <c r="AK50" s="126"/>
      <c r="AL50" s="126"/>
      <c r="AM50" s="126">
        <v>1</v>
      </c>
      <c r="AN50" s="126">
        <v>1</v>
      </c>
      <c r="AO50" s="126" t="s">
        <v>211</v>
      </c>
      <c r="AP50" s="126"/>
      <c r="AQ50" s="126"/>
      <c r="AR50" s="126"/>
      <c r="AS50" s="126">
        <v>1</v>
      </c>
      <c r="AT50" s="126"/>
      <c r="AU50" s="126"/>
      <c r="AV50" s="126">
        <v>1</v>
      </c>
      <c r="AW50" s="126"/>
      <c r="AX50" s="126"/>
      <c r="AY50" s="126"/>
      <c r="AZ50" s="126">
        <v>-1</v>
      </c>
      <c r="BA50" s="126"/>
      <c r="BB50" s="126">
        <v>-1</v>
      </c>
      <c r="BC50" s="126">
        <v>1</v>
      </c>
      <c r="BD50" s="127"/>
      <c r="BE50" s="128">
        <f>IF(BD50-$BD$2&lt;0,"",BD50-$BD$2)</f>
      </c>
      <c r="BF50" s="126">
        <f>IF(COUNT(AM50:BC50)=0,"",SUM(AM50:BC50)/17)</f>
        <v>0.17647058823529413</v>
      </c>
      <c r="BG50" s="126">
        <v>0.4888888888888889</v>
      </c>
      <c r="BH50" s="124">
        <f>IF(COUNT(BG50)=0,"",BG50-$BH$2)</f>
        <v>0.11041666666666666</v>
      </c>
      <c r="BI50" s="126">
        <v>5</v>
      </c>
      <c r="BJ50" s="126">
        <f>IF(BI50="","",BI50/1.5)</f>
        <v>3.3333333333333335</v>
      </c>
      <c r="BK50" s="126"/>
      <c r="BL50" s="126"/>
      <c r="BM50" s="126">
        <v>100</v>
      </c>
      <c r="BN50" s="126">
        <v>80</v>
      </c>
      <c r="BO50" s="126">
        <v>100</v>
      </c>
      <c r="BP50" s="126">
        <v>55.56</v>
      </c>
      <c r="BQ50" s="126">
        <v>70</v>
      </c>
      <c r="BR50" s="126">
        <f>SUM(BM50:BQ50)</f>
        <v>405.56</v>
      </c>
      <c r="BS50" s="126">
        <f>BR50/500</f>
        <v>0.81112</v>
      </c>
      <c r="BT50" s="126"/>
      <c r="BU50" s="126">
        <f>IF(BT50="","",BT50/1.5)</f>
      </c>
      <c r="BV50" s="126"/>
      <c r="BW50" s="126"/>
      <c r="BX50" s="126"/>
      <c r="BY50" s="129"/>
      <c r="BZ50" s="130"/>
      <c r="CA50" s="131">
        <f>SUM(CL50:EP50)</f>
        <v>14</v>
      </c>
      <c r="CB50" s="132">
        <f>CA50/CB$1*100</f>
        <v>19.444444444444446</v>
      </c>
      <c r="CC50" s="133">
        <f>(AJ50+BF50+BJ50+BS50+BU50+BX50)/3</f>
        <v>1.440307973856209</v>
      </c>
      <c r="CD50" s="133">
        <f>CC50*10</f>
        <v>14.40307973856209</v>
      </c>
      <c r="CE50" s="134"/>
      <c r="CF50" s="134"/>
      <c r="CG50" s="135" t="str">
        <f>IF(CB50&gt;25,"RF",IF(CC50&gt;5.9,"A","EE"))</f>
        <v>EE</v>
      </c>
      <c r="CH50" s="136"/>
      <c r="CI50" s="135" t="str">
        <f>IF(CG50="A","A",IF(CG50="RF",CG50,IF(CG50="EE",IF(CH50="",CG50,IF(CH50&gt;5.9,"A","RNEE")))))</f>
        <v>EE</v>
      </c>
      <c r="CJ50" s="137">
        <f>IF(CH50="",CC50,CH50)</f>
        <v>1.440307973856209</v>
      </c>
      <c r="CK50" s="115"/>
      <c r="CL50" s="116"/>
      <c r="CM50" s="116">
        <v>2</v>
      </c>
      <c r="CN50" s="116"/>
      <c r="CO50" s="116">
        <v>2</v>
      </c>
      <c r="CP50" s="116">
        <v>2</v>
      </c>
      <c r="CQ50" s="116"/>
      <c r="CR50" s="116"/>
      <c r="CS50" s="116"/>
      <c r="CT50" s="116"/>
      <c r="CU50" s="116"/>
      <c r="CV50" s="116"/>
      <c r="CW50" s="116"/>
      <c r="CX50" s="116"/>
      <c r="CY50" s="116"/>
      <c r="CZ50" s="117">
        <f>IF(AJ50="",2,"")</f>
        <v>2</v>
      </c>
      <c r="DA50" s="116"/>
      <c r="DB50" s="116"/>
      <c r="DC50" s="116"/>
      <c r="DD50" s="116">
        <v>2</v>
      </c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7">
        <f>IF(BJ50="",2,"")</f>
      </c>
      <c r="DR50" s="116"/>
      <c r="DS50" s="116"/>
      <c r="DT50" s="116"/>
      <c r="DU50" s="116">
        <v>2</v>
      </c>
      <c r="DV50" s="116"/>
      <c r="DW50" s="116"/>
      <c r="DX50" s="117">
        <f>IF(BU50="",2,"")</f>
        <v>2</v>
      </c>
      <c r="DY50" s="118"/>
      <c r="DZ50" s="116"/>
      <c r="EA50" s="116"/>
      <c r="EB50" s="116"/>
      <c r="EC50" s="116"/>
      <c r="ED50" s="116"/>
      <c r="EE50" s="116"/>
      <c r="EF50" s="117"/>
      <c r="EG50" s="116"/>
      <c r="EH50" s="116"/>
      <c r="EI50" s="116"/>
      <c r="EJ50" s="116"/>
      <c r="EK50" s="116"/>
      <c r="EL50" s="116"/>
      <c r="EM50" s="116"/>
      <c r="EN50" s="116"/>
      <c r="EO50" s="118"/>
      <c r="EP50" s="118"/>
      <c r="EQ50" s="119"/>
    </row>
    <row r="51" spans="1:147" s="120" customFormat="1" ht="16.5" customHeight="1">
      <c r="A51"/>
      <c r="B51" s="100">
        <v>47</v>
      </c>
      <c r="C51" s="101" t="s">
        <v>262</v>
      </c>
      <c r="D51" s="102" t="s">
        <v>263</v>
      </c>
      <c r="E51" s="102" t="s">
        <v>126</v>
      </c>
      <c r="F51" s="102">
        <v>11</v>
      </c>
      <c r="G51" s="102" t="s">
        <v>264</v>
      </c>
      <c r="H51" s="102"/>
      <c r="I51" s="102">
        <f>IF(COUNT(H51)=0,"",H51-$I$2)</f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>
        <f>Z51*$Z$2+AA51*$AA$2+AB51*$AB$2+AC51*$AC$2+AD51*$AD$2+AE51*$AE$2+AF51*$AF$2+AG51*$AG$2</f>
        <v>0</v>
      </c>
      <c r="AI51" s="102">
        <f>IF(AH51&lt;0,0,AH51)</f>
        <v>0</v>
      </c>
      <c r="AJ51" s="104">
        <f>IF(COUNT(J51:AG51)=0,"",(J51*$J$2+K51*$K$2+L51*$L$2+M51*$M$2+N51*$N$2+O51*$O$2+P51*$P$2+Q51*$Q$2+R51*$R$2+S51*$S$2+T51*$T$2+U51*$U$2+V51*$V$2+W51*$W$2+X51*$X$2+Y51*$Y$2+AI51)*10/$H$2)</f>
      </c>
      <c r="AK51" s="104"/>
      <c r="AL51" s="104"/>
      <c r="AM51" s="104"/>
      <c r="AN51" s="104">
        <v>1</v>
      </c>
      <c r="AO51" s="104">
        <v>1</v>
      </c>
      <c r="AP51" s="104"/>
      <c r="AQ51" s="104">
        <v>1</v>
      </c>
      <c r="AR51" s="104"/>
      <c r="AS51" s="104"/>
      <c r="AT51" s="104"/>
      <c r="AU51" s="104">
        <v>1</v>
      </c>
      <c r="AV51" s="104">
        <v>-1</v>
      </c>
      <c r="AW51" s="104">
        <v>-1</v>
      </c>
      <c r="AX51" s="104"/>
      <c r="AY51" s="104">
        <v>1</v>
      </c>
      <c r="AZ51" s="104">
        <v>1</v>
      </c>
      <c r="BA51" s="104">
        <v>-1</v>
      </c>
      <c r="BB51" s="104">
        <v>-1</v>
      </c>
      <c r="BC51" s="104">
        <v>1</v>
      </c>
      <c r="BD51" s="105">
        <v>0.7076388888888889</v>
      </c>
      <c r="BE51" s="106">
        <f>IF(BD51-$BD$2&lt;0,"",BD51-$BD$2)</f>
        <v>0.015972222222222276</v>
      </c>
      <c r="BF51" s="104">
        <f>IF(COUNT(AM51:BC51)=0,"",SUM(AM51:BC51)/17)</f>
        <v>0.17647058823529413</v>
      </c>
      <c r="BG51" s="104">
        <v>0.4875</v>
      </c>
      <c r="BH51" s="103">
        <f>IF(COUNT(BG51)=0,"",BG51-$BH$2)</f>
        <v>0.10902777777777778</v>
      </c>
      <c r="BI51" s="104">
        <v>5</v>
      </c>
      <c r="BJ51" s="104">
        <f>IF(BI51="","",BI51/1.5)</f>
        <v>3.3333333333333335</v>
      </c>
      <c r="BK51" s="104"/>
      <c r="BL51" s="104"/>
      <c r="BM51" s="104">
        <v>100</v>
      </c>
      <c r="BN51" s="104">
        <v>80</v>
      </c>
      <c r="BO51" s="104">
        <v>100</v>
      </c>
      <c r="BP51" s="104">
        <v>61.11</v>
      </c>
      <c r="BQ51" s="104">
        <v>80</v>
      </c>
      <c r="BR51" s="104">
        <f>SUM(BM51:BQ51)</f>
        <v>421.11</v>
      </c>
      <c r="BS51" s="104">
        <f>BR51/500</f>
        <v>0.8422200000000001</v>
      </c>
      <c r="BT51" s="104"/>
      <c r="BU51" s="104">
        <f>IF(BT51="","",BT51/1.5)</f>
      </c>
      <c r="BV51" s="104"/>
      <c r="BW51" s="104"/>
      <c r="BX51" s="104"/>
      <c r="BY51" s="105"/>
      <c r="BZ51" s="107"/>
      <c r="CA51" s="108">
        <f>SUM(CL51:EP51)</f>
        <v>8</v>
      </c>
      <c r="CB51" s="109">
        <f>CA51/CB$1*100</f>
        <v>11.11111111111111</v>
      </c>
      <c r="CC51" s="110">
        <f>(AJ51+BF51+BJ51+BS51+BU51+BX51)/3</f>
        <v>1.4506746405228759</v>
      </c>
      <c r="CD51" s="110">
        <f>CC51*10</f>
        <v>14.506746405228759</v>
      </c>
      <c r="CE51" s="111"/>
      <c r="CF51" s="111"/>
      <c r="CG51" s="112" t="str">
        <f>IF(CB51&gt;25,"RF",IF(CC51&gt;5.9,"A","EE"))</f>
        <v>EE</v>
      </c>
      <c r="CH51" s="113"/>
      <c r="CI51" s="112" t="str">
        <f>IF(CG51="A","A",IF(CG51="RF",CG51,IF(CG51="EE",IF(CH51="",CG51,IF(CH51&gt;5.9,"A","RNEE")))))</f>
        <v>EE</v>
      </c>
      <c r="CJ51" s="114">
        <f>IF(CH51="",CC51,CH51)</f>
        <v>1.4506746405228759</v>
      </c>
      <c r="CK51" s="115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>
        <v>2</v>
      </c>
      <c r="CX51" s="116"/>
      <c r="CY51" s="116"/>
      <c r="CZ51" s="117">
        <f>IF(AJ51="",2,"")</f>
        <v>2</v>
      </c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>
        <v>2</v>
      </c>
      <c r="DO51" s="116"/>
      <c r="DP51" s="116"/>
      <c r="DQ51" s="117">
        <f>IF(BJ51="",2,"")</f>
      </c>
      <c r="DR51" s="116"/>
      <c r="DS51" s="116"/>
      <c r="DT51" s="116"/>
      <c r="DU51" s="116"/>
      <c r="DV51" s="116"/>
      <c r="DW51" s="116"/>
      <c r="DX51" s="117">
        <f>IF(BU51="",2,"")</f>
        <v>2</v>
      </c>
      <c r="DY51" s="118"/>
      <c r="DZ51" s="116"/>
      <c r="EA51" s="116"/>
      <c r="EB51" s="116"/>
      <c r="EC51" s="116"/>
      <c r="ED51" s="116"/>
      <c r="EE51" s="116"/>
      <c r="EF51" s="117"/>
      <c r="EG51" s="116"/>
      <c r="EH51" s="116"/>
      <c r="EI51" s="116"/>
      <c r="EJ51" s="116"/>
      <c r="EK51" s="116"/>
      <c r="EL51" s="116"/>
      <c r="EM51" s="116"/>
      <c r="EN51" s="116"/>
      <c r="EO51" s="118"/>
      <c r="EP51" s="118"/>
      <c r="EQ51" s="119"/>
    </row>
    <row r="52" spans="1:147" s="120" customFormat="1" ht="16.5" customHeight="1">
      <c r="A52"/>
      <c r="B52" s="121">
        <v>48</v>
      </c>
      <c r="C52" s="122" t="s">
        <v>265</v>
      </c>
      <c r="D52" s="123" t="s">
        <v>266</v>
      </c>
      <c r="E52" s="123" t="s">
        <v>126</v>
      </c>
      <c r="F52" s="123">
        <v>11</v>
      </c>
      <c r="G52" s="123" t="s">
        <v>267</v>
      </c>
      <c r="H52" s="124">
        <v>0.4979166666666667</v>
      </c>
      <c r="I52" s="124">
        <f>IF(COUNT(H52)=0,"",H52-$I$2)</f>
        <v>0.10208333333333336</v>
      </c>
      <c r="J52" s="125">
        <v>1</v>
      </c>
      <c r="K52" s="125">
        <v>1</v>
      </c>
      <c r="L52" s="125">
        <v>1</v>
      </c>
      <c r="M52" s="125">
        <v>1</v>
      </c>
      <c r="N52" s="125">
        <v>1</v>
      </c>
      <c r="O52" s="125">
        <v>1</v>
      </c>
      <c r="P52" s="125">
        <v>0</v>
      </c>
      <c r="Q52" s="125">
        <v>0</v>
      </c>
      <c r="R52" s="125">
        <v>0</v>
      </c>
      <c r="S52" s="125">
        <v>1</v>
      </c>
      <c r="T52" s="125">
        <v>0</v>
      </c>
      <c r="U52" s="125">
        <v>0</v>
      </c>
      <c r="V52" s="123">
        <v>1</v>
      </c>
      <c r="W52" s="123">
        <v>1</v>
      </c>
      <c r="X52" s="123">
        <v>1</v>
      </c>
      <c r="Y52" s="123">
        <v>0.5</v>
      </c>
      <c r="Z52" s="123">
        <v>-2</v>
      </c>
      <c r="AA52" s="123">
        <v>1</v>
      </c>
      <c r="AB52" s="123">
        <v>-2</v>
      </c>
      <c r="AC52" s="123">
        <v>1</v>
      </c>
      <c r="AD52" s="123">
        <v>-2</v>
      </c>
      <c r="AE52" s="123">
        <v>1</v>
      </c>
      <c r="AF52" s="123">
        <v>1</v>
      </c>
      <c r="AG52" s="123">
        <v>-2</v>
      </c>
      <c r="AH52" s="123">
        <f>Z52*$Z$2+AA52*$AA$2+AB52*$AB$2+AC52*$AC$2+AD52*$AD$2+AE52*$AE$2+AF52*$AF$2+AG52*$AG$2</f>
        <v>-4</v>
      </c>
      <c r="AI52" s="123">
        <f>IF(AH52&lt;0,0,AH52)</f>
        <v>0</v>
      </c>
      <c r="AJ52" s="126">
        <f>IF(COUNT(J52:AG52)=0,"",(J52*$J$2+K52*$K$2+L52*$L$2+M52*$M$2+N52*$N$2+O52*$O$2+P52*$P$2+Q52*$Q$2+R52*$R$2+S52*$S$2+T52*$T$2+U52*$U$2+V52*$V$2+W52*$W$2+X52*$X$2+Y52*$Y$2+AI52)*10/$H$2)</f>
        <v>4.375</v>
      </c>
      <c r="AK52" s="126"/>
      <c r="AL52" s="126"/>
      <c r="AM52" s="126">
        <v>1</v>
      </c>
      <c r="AN52" s="126">
        <v>1</v>
      </c>
      <c r="AO52" s="126"/>
      <c r="AP52" s="126">
        <v>-1</v>
      </c>
      <c r="AQ52" s="126">
        <v>1</v>
      </c>
      <c r="AR52" s="126">
        <v>-1</v>
      </c>
      <c r="AS52" s="126">
        <v>1</v>
      </c>
      <c r="AT52" s="126">
        <v>-1</v>
      </c>
      <c r="AU52" s="126">
        <v>1</v>
      </c>
      <c r="AV52" s="126">
        <v>-1</v>
      </c>
      <c r="AW52" s="126">
        <v>1</v>
      </c>
      <c r="AX52" s="126">
        <v>1</v>
      </c>
      <c r="AY52" s="126"/>
      <c r="AZ52" s="126"/>
      <c r="BA52" s="126">
        <v>1</v>
      </c>
      <c r="BB52" s="126">
        <v>1</v>
      </c>
      <c r="BC52" s="126">
        <v>-1</v>
      </c>
      <c r="BD52" s="127">
        <v>0.70625</v>
      </c>
      <c r="BE52" s="128">
        <f>IF(BD52-$BD$2&lt;0,"",BD52-$BD$2)</f>
        <v>0.014583333333333393</v>
      </c>
      <c r="BF52" s="126">
        <f>IF(COUNT(AM52:BC52)=0,"",SUM(AM52:BC52)/17)</f>
        <v>0.23529411764705882</v>
      </c>
      <c r="BG52" s="126"/>
      <c r="BH52" s="124">
        <f>IF(COUNT(BG52)=0,"",BG52-$BH$2)</f>
      </c>
      <c r="BI52" s="126"/>
      <c r="BJ52" s="126">
        <f>IF(BI52="","",BI52/1.5)</f>
      </c>
      <c r="BK52" s="126"/>
      <c r="BL52" s="126"/>
      <c r="BM52" s="126">
        <v>100</v>
      </c>
      <c r="BN52" s="126">
        <v>100</v>
      </c>
      <c r="BO52" s="126">
        <v>100</v>
      </c>
      <c r="BP52" s="126">
        <v>83.33</v>
      </c>
      <c r="BQ52" s="126">
        <v>70</v>
      </c>
      <c r="BR52" s="126">
        <f>SUM(BM52:BQ52)</f>
        <v>453.33</v>
      </c>
      <c r="BS52" s="126">
        <f>BR52/500</f>
        <v>0.90666</v>
      </c>
      <c r="BT52" s="126"/>
      <c r="BU52" s="126">
        <f>IF(BT52="","",BT52/1.5)</f>
      </c>
      <c r="BV52" s="126"/>
      <c r="BW52" s="126"/>
      <c r="BX52" s="126"/>
      <c r="BY52" s="129"/>
      <c r="BZ52" s="130"/>
      <c r="CA52" s="131">
        <f>SUM(CL52:EP52)</f>
        <v>6</v>
      </c>
      <c r="CB52" s="132">
        <f>CA52/CB$1*100</f>
        <v>8.333333333333332</v>
      </c>
      <c r="CC52" s="133">
        <f>(AJ52+BF52+BJ52+BS52+BU52+BX52)/3</f>
        <v>1.8389847058823527</v>
      </c>
      <c r="CD52" s="133">
        <f>CC52*10</f>
        <v>18.389847058823527</v>
      </c>
      <c r="CE52" s="134"/>
      <c r="CF52" s="134"/>
      <c r="CG52" s="135" t="str">
        <f>IF(CB52&gt;25,"RF",IF(CC52&gt;5.9,"A","EE"))</f>
        <v>EE</v>
      </c>
      <c r="CH52" s="136"/>
      <c r="CI52" s="135" t="str">
        <f>IF(CG52="A","A",IF(CG52="RF",CG52,IF(CG52="EE",IF(CH52="",CG52,IF(CH52&gt;5.9,"A","RNEE")))))</f>
        <v>EE</v>
      </c>
      <c r="CJ52" s="137">
        <f>IF(CH52="",CC52,CH52)</f>
        <v>1.8389847058823527</v>
      </c>
      <c r="CK52" s="115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7">
        <f>IF(AJ52="",2,"")</f>
      </c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7">
        <f>IF(BJ52="",2,"")</f>
        <v>2</v>
      </c>
      <c r="DR52" s="116"/>
      <c r="DS52" s="116"/>
      <c r="DT52" s="116"/>
      <c r="DU52" s="116"/>
      <c r="DV52" s="116"/>
      <c r="DW52" s="116">
        <v>2</v>
      </c>
      <c r="DX52" s="117">
        <f>IF(BU52="",2,"")</f>
        <v>2</v>
      </c>
      <c r="DY52" s="118"/>
      <c r="DZ52" s="116"/>
      <c r="EA52" s="116"/>
      <c r="EB52" s="116"/>
      <c r="EC52" s="116"/>
      <c r="ED52" s="116"/>
      <c r="EE52" s="116"/>
      <c r="EF52" s="117"/>
      <c r="EG52" s="116"/>
      <c r="EH52" s="116"/>
      <c r="EI52" s="116"/>
      <c r="EJ52" s="116"/>
      <c r="EK52" s="116"/>
      <c r="EL52" s="116"/>
      <c r="EM52" s="116"/>
      <c r="EN52" s="116"/>
      <c r="EO52" s="118"/>
      <c r="EP52" s="118"/>
      <c r="EQ52" s="119"/>
    </row>
    <row r="53" spans="1:147" s="120" customFormat="1" ht="16.5" customHeight="1">
      <c r="A53"/>
      <c r="B53" s="100">
        <v>49</v>
      </c>
      <c r="C53" s="101" t="s">
        <v>268</v>
      </c>
      <c r="D53" s="102" t="s">
        <v>269</v>
      </c>
      <c r="E53" s="102" t="s">
        <v>270</v>
      </c>
      <c r="F53" s="102">
        <v>11</v>
      </c>
      <c r="G53" s="102" t="s">
        <v>271</v>
      </c>
      <c r="H53" s="102"/>
      <c r="I53" s="102">
        <f>IF(COUNT(H53)=0,"",H53-$I$2)</f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>
        <f>Z53*$Z$2+AA53*$AA$2+AB53*$AB$2+AC53*$AC$2+AD53*$AD$2+AE53*$AE$2+AF53*$AF$2+AG53*$AG$2</f>
        <v>0</v>
      </c>
      <c r="AI53" s="102">
        <f>IF(AH53&lt;0,0,AH53)</f>
        <v>0</v>
      </c>
      <c r="AJ53" s="104">
        <f>IF(COUNT(J53:AG53)=0,"",(J53*$J$2+K53*$K$2+L53*$L$2+M53*$M$2+N53*$N$2+O53*$O$2+P53*$P$2+Q53*$Q$2+R53*$R$2+S53*$S$2+T53*$T$2+U53*$U$2+V53*$V$2+W53*$W$2+X53*$X$2+Y53*$Y$2+AI53)*10/$H$2)</f>
      </c>
      <c r="AK53" s="104"/>
      <c r="AL53" s="104"/>
      <c r="AM53" s="104">
        <v>1</v>
      </c>
      <c r="AN53" s="104"/>
      <c r="AO53" s="104">
        <v>-1</v>
      </c>
      <c r="AP53" s="104">
        <v>1</v>
      </c>
      <c r="AQ53" s="104">
        <v>1</v>
      </c>
      <c r="AR53" s="104"/>
      <c r="AS53" s="104">
        <v>1</v>
      </c>
      <c r="AT53" s="104">
        <v>1</v>
      </c>
      <c r="AU53" s="104">
        <v>1</v>
      </c>
      <c r="AV53" s="104">
        <v>-1</v>
      </c>
      <c r="AW53" s="104">
        <v>1</v>
      </c>
      <c r="AX53" s="104"/>
      <c r="AY53" s="104"/>
      <c r="AZ53" s="104"/>
      <c r="BA53" s="104">
        <v>1</v>
      </c>
      <c r="BB53" s="104">
        <v>1</v>
      </c>
      <c r="BC53" s="104">
        <v>1</v>
      </c>
      <c r="BD53" s="105">
        <v>0.7034722222222223</v>
      </c>
      <c r="BE53" s="106">
        <f>IF(BD53-$BD$2&lt;0,"",BD53-$BD$2)</f>
        <v>0.011805555555555625</v>
      </c>
      <c r="BF53" s="104">
        <f>IF(COUNT(AM53:BC53)=0,"",SUM(AM53:BC53)/17)</f>
        <v>0.47058823529411764</v>
      </c>
      <c r="BG53" s="104"/>
      <c r="BH53" s="102">
        <f>IF(COUNT(BG53)=0,"",BG53-$BH$2)</f>
      </c>
      <c r="BI53" s="104"/>
      <c r="BJ53" s="104">
        <f>IF(BI53="","",BI53/1.5)</f>
      </c>
      <c r="BK53" s="104"/>
      <c r="BL53" s="104"/>
      <c r="BM53" s="104">
        <v>100</v>
      </c>
      <c r="BN53" s="104">
        <v>40</v>
      </c>
      <c r="BO53" s="104">
        <v>80</v>
      </c>
      <c r="BP53" s="104">
        <v>0</v>
      </c>
      <c r="BQ53" s="104">
        <v>0</v>
      </c>
      <c r="BR53" s="104">
        <f>SUM(BM53:BQ53)</f>
        <v>220</v>
      </c>
      <c r="BS53" s="104">
        <f>BR53/500</f>
        <v>0.44</v>
      </c>
      <c r="BT53" s="104"/>
      <c r="BU53" s="104">
        <f>IF(BT53="","",BT53/1.5)</f>
      </c>
      <c r="BV53" s="104"/>
      <c r="BW53" s="104"/>
      <c r="BX53" s="104"/>
      <c r="BY53" s="105"/>
      <c r="BZ53" s="107"/>
      <c r="CA53" s="108">
        <f>SUM(CL53:EP53)</f>
        <v>18</v>
      </c>
      <c r="CB53" s="109">
        <f>CA53/CB$1*100</f>
        <v>25</v>
      </c>
      <c r="CC53" s="110">
        <f>(AJ53+BF53+BJ53+BS53+BU53+BX53)/3</f>
        <v>0.3035294117647059</v>
      </c>
      <c r="CD53" s="110">
        <f>CC53*10</f>
        <v>3.0352941176470587</v>
      </c>
      <c r="CE53" s="111"/>
      <c r="CF53" s="111"/>
      <c r="CG53" s="112" t="str">
        <f>IF(CB53&gt;25,"RF",IF(CC53&gt;5.9,"A","EE"))</f>
        <v>EE</v>
      </c>
      <c r="CH53" s="113"/>
      <c r="CI53" s="112" t="str">
        <f>IF(CG53="A","A",IF(CG53="RF",CG53,IF(CG53="EE",IF(CH53="",CG53,IF(CH53&gt;5.9,"A","RNEE")))))</f>
        <v>EE</v>
      </c>
      <c r="CJ53" s="114">
        <f>IF(CH53="",CC53,CH53)</f>
        <v>0.3035294117647059</v>
      </c>
      <c r="CK53" s="115"/>
      <c r="CL53" s="116">
        <v>2</v>
      </c>
      <c r="CM53" s="116"/>
      <c r="CN53" s="116"/>
      <c r="CO53" s="116">
        <v>2</v>
      </c>
      <c r="CP53" s="116"/>
      <c r="CQ53" s="116"/>
      <c r="CR53" s="116"/>
      <c r="CS53" s="116"/>
      <c r="CT53" s="116"/>
      <c r="CU53" s="116">
        <v>2</v>
      </c>
      <c r="CV53" s="116"/>
      <c r="CW53" s="116"/>
      <c r="CX53" s="116"/>
      <c r="CY53" s="116"/>
      <c r="CZ53" s="117">
        <f>IF(AJ53="",2,"")</f>
        <v>2</v>
      </c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7">
        <f>IF(BJ53="",2,"")</f>
        <v>2</v>
      </c>
      <c r="DR53" s="116">
        <v>2</v>
      </c>
      <c r="DS53" s="116"/>
      <c r="DT53" s="116"/>
      <c r="DU53" s="116"/>
      <c r="DV53" s="116">
        <v>2</v>
      </c>
      <c r="DW53" s="116">
        <v>2</v>
      </c>
      <c r="DX53" s="117">
        <f>IF(BU53="",2,"")</f>
        <v>2</v>
      </c>
      <c r="DY53" s="118"/>
      <c r="DZ53" s="116"/>
      <c r="EA53" s="116"/>
      <c r="EB53" s="116"/>
      <c r="EC53" s="116"/>
      <c r="ED53" s="116"/>
      <c r="EE53" s="116"/>
      <c r="EF53" s="117"/>
      <c r="EG53" s="116"/>
      <c r="EH53" s="116"/>
      <c r="EI53" s="116"/>
      <c r="EJ53" s="116"/>
      <c r="EK53" s="116"/>
      <c r="EL53" s="116"/>
      <c r="EM53" s="116"/>
      <c r="EN53" s="116"/>
      <c r="EO53" s="118"/>
      <c r="EP53" s="118"/>
      <c r="EQ53" s="119"/>
    </row>
    <row r="54" spans="1:147" s="120" customFormat="1" ht="16.5" customHeight="1">
      <c r="A54"/>
      <c r="B54" s="121">
        <v>50</v>
      </c>
      <c r="C54" s="122" t="s">
        <v>272</v>
      </c>
      <c r="D54" s="123" t="s">
        <v>273</v>
      </c>
      <c r="E54" s="123" t="s">
        <v>126</v>
      </c>
      <c r="F54" s="123">
        <v>11</v>
      </c>
      <c r="G54" s="123" t="s">
        <v>274</v>
      </c>
      <c r="H54" s="124">
        <v>0.5097222222222222</v>
      </c>
      <c r="I54" s="124">
        <f>IF(COUNT(H54)=0,"",H54-$I$2)</f>
        <v>0.11388888888888887</v>
      </c>
      <c r="J54" s="125">
        <v>1</v>
      </c>
      <c r="K54" s="125">
        <v>1</v>
      </c>
      <c r="L54" s="125">
        <v>1</v>
      </c>
      <c r="M54" s="125">
        <v>1</v>
      </c>
      <c r="N54" s="125">
        <v>1</v>
      </c>
      <c r="O54" s="125">
        <v>1</v>
      </c>
      <c r="P54" s="125">
        <v>0</v>
      </c>
      <c r="Q54" s="125">
        <v>1</v>
      </c>
      <c r="R54" s="125">
        <v>0</v>
      </c>
      <c r="S54" s="125">
        <v>1</v>
      </c>
      <c r="T54" s="125">
        <v>1</v>
      </c>
      <c r="U54" s="125">
        <v>1</v>
      </c>
      <c r="V54" s="123">
        <v>1</v>
      </c>
      <c r="W54" s="123">
        <v>1</v>
      </c>
      <c r="X54" s="123">
        <v>1</v>
      </c>
      <c r="Y54" s="123">
        <v>1</v>
      </c>
      <c r="Z54" s="123">
        <v>1</v>
      </c>
      <c r="AA54" s="123">
        <v>1</v>
      </c>
      <c r="AB54" s="123">
        <v>1</v>
      </c>
      <c r="AC54" s="123">
        <v>1</v>
      </c>
      <c r="AD54" s="123">
        <v>1</v>
      </c>
      <c r="AE54" s="123">
        <v>1</v>
      </c>
      <c r="AF54" s="123">
        <v>1</v>
      </c>
      <c r="AG54" s="123">
        <v>1</v>
      </c>
      <c r="AH54" s="123">
        <f>Z54*$Z$2+AA54*$AA$2+AB54*$AB$2+AC54*$AC$2+AD54*$AD$2+AE54*$AE$2+AF54*$AF$2+AG54*$AG$2</f>
        <v>8</v>
      </c>
      <c r="AI54" s="123">
        <f>IF(AH54&lt;0,0,AH54)</f>
        <v>8</v>
      </c>
      <c r="AJ54" s="126">
        <f>IF(COUNT(J54:AG54)=0,"",(J54*$J$2+K54*$K$2+L54*$L$2+M54*$M$2+N54*$N$2+O54*$O$2+P54*$P$2+Q54*$Q$2+R54*$R$2+S54*$S$2+T54*$T$2+U54*$U$2+V54*$V$2+W54*$W$2+X54*$X$2+Y54*$Y$2+AI54)*10/$H$2)</f>
        <v>9.166666666666666</v>
      </c>
      <c r="AK54" s="126"/>
      <c r="AL54" s="126"/>
      <c r="AM54" s="126">
        <v>1</v>
      </c>
      <c r="AN54" s="126">
        <v>1</v>
      </c>
      <c r="AO54" s="126">
        <v>1</v>
      </c>
      <c r="AP54" s="126">
        <v>1</v>
      </c>
      <c r="AQ54" s="126">
        <v>1</v>
      </c>
      <c r="AR54" s="126"/>
      <c r="AS54" s="126">
        <v>1</v>
      </c>
      <c r="AT54" s="126">
        <v>1</v>
      </c>
      <c r="AU54" s="126">
        <v>1</v>
      </c>
      <c r="AV54" s="126">
        <v>1</v>
      </c>
      <c r="AW54" s="126"/>
      <c r="AX54" s="126"/>
      <c r="AY54" s="126"/>
      <c r="AZ54" s="126"/>
      <c r="BA54" s="126"/>
      <c r="BB54" s="126">
        <v>1</v>
      </c>
      <c r="BC54" s="126">
        <v>1</v>
      </c>
      <c r="BD54" s="127">
        <v>0.7118055555555556</v>
      </c>
      <c r="BE54" s="128">
        <f>IF(BD54-$BD$2&lt;0,"",BD54-$BD$2)</f>
        <v>0.02013888888888893</v>
      </c>
      <c r="BF54" s="126">
        <f>IF(COUNT(AM54:BC54)=0,"",SUM(AM54:BC54)/17)</f>
        <v>0.6470588235294118</v>
      </c>
      <c r="BG54" s="126"/>
      <c r="BH54" s="124">
        <f>IF(COUNT(BG54)=0,"",BG54-$BH$2)</f>
      </c>
      <c r="BI54" s="126">
        <v>13.5</v>
      </c>
      <c r="BJ54" s="126">
        <f>IF(BI54="","",BI54/1.5)</f>
        <v>9</v>
      </c>
      <c r="BK54" s="126"/>
      <c r="BL54" s="126"/>
      <c r="BM54" s="126">
        <v>100</v>
      </c>
      <c r="BN54" s="126">
        <v>100</v>
      </c>
      <c r="BO54" s="126">
        <v>80</v>
      </c>
      <c r="BP54" s="126">
        <v>100</v>
      </c>
      <c r="BQ54" s="126">
        <v>60</v>
      </c>
      <c r="BR54" s="126">
        <f>SUM(BM54:BQ54)</f>
        <v>440</v>
      </c>
      <c r="BS54" s="126">
        <f>BR54/500</f>
        <v>0.88</v>
      </c>
      <c r="BT54" s="126"/>
      <c r="BU54" s="126">
        <f>IF(BT54="","",BT54/1.5)</f>
      </c>
      <c r="BV54" s="126"/>
      <c r="BW54" s="126"/>
      <c r="BX54" s="126"/>
      <c r="BY54" s="129"/>
      <c r="BZ54" s="130"/>
      <c r="CA54" s="131">
        <f>SUM(CL54:EP54)</f>
        <v>4</v>
      </c>
      <c r="CB54" s="132">
        <f>CA54/CB$1*100</f>
        <v>5.555555555555555</v>
      </c>
      <c r="CC54" s="133">
        <f>(AJ54+BF54+BJ54+BS54+BU54+BX54)/3</f>
        <v>6.564575163398692</v>
      </c>
      <c r="CD54" s="133">
        <f>CC54*10</f>
        <v>65.64575163398692</v>
      </c>
      <c r="CE54" s="134"/>
      <c r="CF54" s="134"/>
      <c r="CG54" s="135" t="str">
        <f>IF(CB54&gt;25,"RF",IF(CC54&gt;5.9,"A","EE"))</f>
        <v>A</v>
      </c>
      <c r="CH54" s="136"/>
      <c r="CI54" s="135" t="str">
        <f>IF(CG54="A","A",IF(CG54="RF",CG54,IF(CG54="EE",IF(CH54="",CG54,IF(CH54&gt;5.9,"A","RNEE")))))</f>
        <v>A</v>
      </c>
      <c r="CJ54" s="137">
        <f>IF(CH54="",CC54,CH54)</f>
        <v>6.564575163398692</v>
      </c>
      <c r="CK54" s="115"/>
      <c r="CL54" s="116"/>
      <c r="CM54" s="116"/>
      <c r="CN54" s="116"/>
      <c r="CO54" s="116">
        <v>2</v>
      </c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7">
        <f>IF(AJ54="",2,"")</f>
      </c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7">
        <f>IF(BJ54="",2,"")</f>
      </c>
      <c r="DR54" s="116"/>
      <c r="DS54" s="116"/>
      <c r="DT54" s="116"/>
      <c r="DU54" s="116"/>
      <c r="DV54" s="116"/>
      <c r="DW54" s="116"/>
      <c r="DX54" s="117">
        <f>IF(BU54="",2,"")</f>
        <v>2</v>
      </c>
      <c r="DY54" s="118"/>
      <c r="DZ54" s="116"/>
      <c r="EA54" s="116"/>
      <c r="EB54" s="116"/>
      <c r="EC54" s="116"/>
      <c r="ED54" s="116"/>
      <c r="EE54" s="116"/>
      <c r="EF54" s="117"/>
      <c r="EG54" s="116"/>
      <c r="EH54" s="116"/>
      <c r="EI54" s="116"/>
      <c r="EJ54" s="116"/>
      <c r="EK54" s="116"/>
      <c r="EL54" s="116"/>
      <c r="EM54" s="116"/>
      <c r="EN54" s="116"/>
      <c r="EO54" s="118"/>
      <c r="EP54" s="118"/>
      <c r="EQ54" s="119"/>
    </row>
    <row r="55" spans="1:147" s="120" customFormat="1" ht="16.5" customHeight="1">
      <c r="A55"/>
      <c r="B55" s="100">
        <v>51</v>
      </c>
      <c r="C55" s="101" t="s">
        <v>275</v>
      </c>
      <c r="D55" s="102" t="s">
        <v>276</v>
      </c>
      <c r="E55" s="102" t="s">
        <v>126</v>
      </c>
      <c r="F55" s="102">
        <v>11</v>
      </c>
      <c r="G55" s="102" t="s">
        <v>277</v>
      </c>
      <c r="H55" s="103">
        <v>0.48055555555555557</v>
      </c>
      <c r="I55" s="103">
        <f>IF(COUNT(H55)=0,"",H55-$I$2)</f>
        <v>0.08472222222222225</v>
      </c>
      <c r="J55" s="138">
        <v>1</v>
      </c>
      <c r="K55" s="138">
        <v>1</v>
      </c>
      <c r="L55" s="138">
        <v>1</v>
      </c>
      <c r="M55" s="138">
        <v>1</v>
      </c>
      <c r="N55" s="138">
        <v>0.5</v>
      </c>
      <c r="O55" s="138">
        <v>1</v>
      </c>
      <c r="P55" s="138">
        <v>1</v>
      </c>
      <c r="Q55" s="138">
        <v>1</v>
      </c>
      <c r="R55" s="138">
        <v>1</v>
      </c>
      <c r="S55" s="138">
        <v>1</v>
      </c>
      <c r="T55" s="138">
        <v>0</v>
      </c>
      <c r="U55" s="138">
        <v>0</v>
      </c>
      <c r="V55" s="102">
        <v>1</v>
      </c>
      <c r="W55" s="102">
        <v>1</v>
      </c>
      <c r="X55" s="102">
        <v>0.5</v>
      </c>
      <c r="Y55" s="102">
        <v>0.5</v>
      </c>
      <c r="Z55" s="102">
        <v>1</v>
      </c>
      <c r="AA55" s="102">
        <v>1</v>
      </c>
      <c r="AB55" s="102">
        <v>1</v>
      </c>
      <c r="AC55" s="102">
        <v>1</v>
      </c>
      <c r="AD55" s="102">
        <v>1</v>
      </c>
      <c r="AE55" s="102">
        <v>1</v>
      </c>
      <c r="AF55" s="102">
        <v>1</v>
      </c>
      <c r="AG55" s="102">
        <v>1</v>
      </c>
      <c r="AH55" s="102">
        <f>Z55*$Z$2+AA55*$AA$2+AB55*$AB$2+AC55*$AC$2+AD55*$AD$2+AE55*$AE$2+AF55*$AF$2+AG55*$AG$2</f>
        <v>8</v>
      </c>
      <c r="AI55" s="102">
        <f>IF(AH55&lt;0,0,AH55)</f>
        <v>8</v>
      </c>
      <c r="AJ55" s="104">
        <f>IF(COUNT(J55:AG55)=0,"",(J55*$J$2+K55*$K$2+L55*$L$2+M55*$M$2+N55*$N$2+O55*$O$2+P55*$P$2+Q55*$Q$2+R55*$R$2+S55*$S$2+T55*$T$2+U55*$U$2+V55*$V$2+W55*$W$2+X55*$X$2+Y55*$Y$2+AI55)*10/$H$2)</f>
        <v>8.541666666666666</v>
      </c>
      <c r="AK55" s="104"/>
      <c r="AL55" s="104"/>
      <c r="AM55" s="104">
        <v>1</v>
      </c>
      <c r="AN55" s="104">
        <v>-1</v>
      </c>
      <c r="AO55" s="104"/>
      <c r="AP55" s="104"/>
      <c r="AQ55" s="104"/>
      <c r="AR55" s="104"/>
      <c r="AS55" s="104">
        <v>1</v>
      </c>
      <c r="AT55" s="104"/>
      <c r="AU55" s="104">
        <v>1</v>
      </c>
      <c r="AV55" s="104">
        <v>1</v>
      </c>
      <c r="AW55" s="104"/>
      <c r="AX55" s="104"/>
      <c r="AY55" s="104">
        <v>-1</v>
      </c>
      <c r="AZ55" s="104">
        <v>-1</v>
      </c>
      <c r="BA55" s="104">
        <v>-1</v>
      </c>
      <c r="BB55" s="104"/>
      <c r="BC55" s="104">
        <v>1</v>
      </c>
      <c r="BD55" s="105">
        <v>0.6986111111111111</v>
      </c>
      <c r="BE55" s="106">
        <f>IF(BD55-$BD$2&lt;0,"",BD55-$BD$2)</f>
        <v>0.00694444444444442</v>
      </c>
      <c r="BF55" s="104">
        <f>IF(COUNT(AM55:BC55)=0,"",SUM(AM55:BC55)/17)</f>
        <v>0.058823529411764705</v>
      </c>
      <c r="BG55" s="104">
        <v>0.47638888888888886</v>
      </c>
      <c r="BH55" s="103">
        <f>IF(COUNT(BG55)=0,"",BG55-$BH$2)</f>
        <v>0.09791666666666665</v>
      </c>
      <c r="BI55" s="104">
        <v>7.5</v>
      </c>
      <c r="BJ55" s="104">
        <f>IF(BI55="","",BI55/1.5)</f>
        <v>5</v>
      </c>
      <c r="BK55" s="104"/>
      <c r="BL55" s="104"/>
      <c r="BM55" s="104">
        <v>100</v>
      </c>
      <c r="BN55" s="104">
        <v>86.67</v>
      </c>
      <c r="BO55" s="104">
        <v>100</v>
      </c>
      <c r="BP55" s="104">
        <v>66.67</v>
      </c>
      <c r="BQ55" s="104">
        <v>90</v>
      </c>
      <c r="BR55" s="104">
        <f>SUM(BM55:BQ55)</f>
        <v>443.34000000000003</v>
      </c>
      <c r="BS55" s="104">
        <f>BR55/500</f>
        <v>0.88668</v>
      </c>
      <c r="BT55" s="104"/>
      <c r="BU55" s="104">
        <f>IF(BT55="","",BT55/1.5)</f>
      </c>
      <c r="BV55" s="104"/>
      <c r="BW55" s="104"/>
      <c r="BX55" s="104"/>
      <c r="BY55" s="105"/>
      <c r="BZ55" s="107"/>
      <c r="CA55" s="108">
        <f>SUM(CL55:EP55)</f>
        <v>8</v>
      </c>
      <c r="CB55" s="109">
        <f>CA55/CB$1*100</f>
        <v>11.11111111111111</v>
      </c>
      <c r="CC55" s="110">
        <f>(AJ55+BF55+BJ55+BS55+BU55+BX55)/3</f>
        <v>4.829056732026143</v>
      </c>
      <c r="CD55" s="110">
        <f>CC55*10</f>
        <v>48.29056732026143</v>
      </c>
      <c r="CE55" s="111"/>
      <c r="CF55" s="111"/>
      <c r="CG55" s="112" t="str">
        <f>IF(CB55&gt;25,"RF",IF(CC55&gt;5.9,"A","EE"))</f>
        <v>EE</v>
      </c>
      <c r="CH55" s="113"/>
      <c r="CI55" s="112" t="str">
        <f>IF(CG55="A","A",IF(CG55="RF",CG55,IF(CG55="EE",IF(CH55="",CG55,IF(CH55&gt;5.9,"A","RNEE")))))</f>
        <v>EE</v>
      </c>
      <c r="CJ55" s="114">
        <f>IF(CH55="",CC55,CH55)</f>
        <v>4.829056732026143</v>
      </c>
      <c r="CK55" s="115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7">
        <f>IF(AJ55="",2,"")</f>
      </c>
      <c r="DA55" s="116"/>
      <c r="DB55" s="116">
        <v>2</v>
      </c>
      <c r="DC55" s="116"/>
      <c r="DD55" s="116">
        <v>2</v>
      </c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7">
        <f>IF(BJ55="",2,"")</f>
      </c>
      <c r="DR55" s="116">
        <v>2</v>
      </c>
      <c r="DS55" s="116"/>
      <c r="DT55" s="116"/>
      <c r="DU55" s="116"/>
      <c r="DV55" s="116"/>
      <c r="DW55" s="116"/>
      <c r="DX55" s="117">
        <f>IF(BU55="",2,"")</f>
        <v>2</v>
      </c>
      <c r="DY55" s="118"/>
      <c r="DZ55" s="116"/>
      <c r="EA55" s="116"/>
      <c r="EB55" s="116"/>
      <c r="EC55" s="116"/>
      <c r="ED55" s="116"/>
      <c r="EE55" s="116"/>
      <c r="EF55" s="117"/>
      <c r="EG55" s="116"/>
      <c r="EH55" s="116"/>
      <c r="EI55" s="116"/>
      <c r="EJ55" s="116"/>
      <c r="EK55" s="116"/>
      <c r="EL55" s="116"/>
      <c r="EM55" s="116"/>
      <c r="EN55" s="116"/>
      <c r="EO55" s="118"/>
      <c r="EP55" s="118"/>
      <c r="EQ55" s="119"/>
    </row>
    <row r="56" spans="1:147" s="120" customFormat="1" ht="16.5" customHeight="1">
      <c r="A56"/>
      <c r="B56" s="121">
        <v>52</v>
      </c>
      <c r="C56" s="122" t="s">
        <v>278</v>
      </c>
      <c r="D56" s="123" t="s">
        <v>279</v>
      </c>
      <c r="E56" s="123" t="s">
        <v>126</v>
      </c>
      <c r="F56" s="123">
        <v>11</v>
      </c>
      <c r="G56" s="123" t="s">
        <v>280</v>
      </c>
      <c r="H56" s="124">
        <v>0.4652777777777778</v>
      </c>
      <c r="I56" s="124">
        <f>IF(COUNT(H56)=0,"",H56-$I$2)</f>
        <v>0.06944444444444448</v>
      </c>
      <c r="J56" s="125">
        <v>1</v>
      </c>
      <c r="K56" s="125">
        <v>1</v>
      </c>
      <c r="L56" s="125">
        <v>1</v>
      </c>
      <c r="M56" s="125">
        <v>1</v>
      </c>
      <c r="N56" s="125">
        <v>0</v>
      </c>
      <c r="O56" s="125">
        <v>1</v>
      </c>
      <c r="P56" s="125">
        <v>1</v>
      </c>
      <c r="Q56" s="125">
        <v>1</v>
      </c>
      <c r="R56" s="125">
        <v>1</v>
      </c>
      <c r="S56" s="125">
        <v>1</v>
      </c>
      <c r="T56" s="125">
        <v>0</v>
      </c>
      <c r="U56" s="125">
        <v>0</v>
      </c>
      <c r="V56" s="123">
        <v>1</v>
      </c>
      <c r="W56" s="123">
        <v>1</v>
      </c>
      <c r="X56" s="123">
        <v>1</v>
      </c>
      <c r="Y56" s="123">
        <v>1</v>
      </c>
      <c r="Z56" s="123">
        <v>-2</v>
      </c>
      <c r="AA56" s="123">
        <v>1</v>
      </c>
      <c r="AB56" s="123">
        <v>-2</v>
      </c>
      <c r="AC56" s="123">
        <v>1</v>
      </c>
      <c r="AD56" s="123">
        <v>1</v>
      </c>
      <c r="AE56" s="123">
        <v>1</v>
      </c>
      <c r="AF56" s="123">
        <v>1</v>
      </c>
      <c r="AG56" s="123">
        <v>-2</v>
      </c>
      <c r="AH56" s="123">
        <f>Z56*$Z$2+AA56*$AA$2+AB56*$AB$2+AC56*$AC$2+AD56*$AD$2+AE56*$AE$2+AF56*$AF$2+AG56*$AG$2</f>
        <v>-1</v>
      </c>
      <c r="AI56" s="123">
        <f>IF(AH56&lt;0,0,AH56)</f>
        <v>0</v>
      </c>
      <c r="AJ56" s="126">
        <f>IF(COUNT(J56:AG56)=0,"",(J56*$J$2+K56*$K$2+L56*$L$2+M56*$M$2+N56*$N$2+O56*$O$2+P56*$P$2+Q56*$Q$2+R56*$R$2+S56*$S$2+T56*$T$2+U56*$U$2+V56*$V$2+W56*$W$2+X56*$X$2+Y56*$Y$2+AI56)*10/$H$2)</f>
        <v>5.416666666666667</v>
      </c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7"/>
      <c r="BE56" s="128">
        <f>IF(BD56-$BD$2&lt;0,"",BD56-$BD$2)</f>
      </c>
      <c r="BF56" s="126">
        <f>IF(COUNT(AM56:BC56)=0,"",SUM(AM56:BC56)/17)</f>
      </c>
      <c r="BG56" s="126"/>
      <c r="BH56" s="124">
        <f>IF(COUNT(BG56)=0,"",BG56-$BH$2)</f>
      </c>
      <c r="BI56" s="126"/>
      <c r="BJ56" s="126">
        <f>IF(BI56="","",BI56/1.5)</f>
      </c>
      <c r="BK56" s="126"/>
      <c r="BL56" s="126"/>
      <c r="BM56" s="126">
        <v>100</v>
      </c>
      <c r="BN56" s="126">
        <v>100</v>
      </c>
      <c r="BO56" s="126">
        <v>100</v>
      </c>
      <c r="BP56" s="126">
        <v>66.67</v>
      </c>
      <c r="BQ56" s="126">
        <v>80</v>
      </c>
      <c r="BR56" s="126">
        <f>SUM(BM56:BQ56)</f>
        <v>446.67</v>
      </c>
      <c r="BS56" s="126">
        <f>BR56/500</f>
        <v>0.89334</v>
      </c>
      <c r="BT56" s="126"/>
      <c r="BU56" s="126">
        <f>IF(BT56="","",BT56/1.5)</f>
      </c>
      <c r="BV56" s="126"/>
      <c r="BW56" s="126"/>
      <c r="BX56" s="126"/>
      <c r="BY56" s="129"/>
      <c r="BZ56" s="130"/>
      <c r="CA56" s="131">
        <f>SUM(CL56:EP56)</f>
        <v>16</v>
      </c>
      <c r="CB56" s="132">
        <f>CA56/CB$1*100</f>
        <v>22.22222222222222</v>
      </c>
      <c r="CC56" s="133">
        <f>(AJ56+BF56+BJ56+BS56+BU56+BX56)/3</f>
        <v>2.1033355555555557</v>
      </c>
      <c r="CD56" s="133">
        <f>CC56*10</f>
        <v>21.03335555555556</v>
      </c>
      <c r="CE56" s="134"/>
      <c r="CF56" s="134"/>
      <c r="CG56" s="135" t="str">
        <f>IF(CB56&gt;25,"RF",IF(CC56&gt;5.9,"A","EE"))</f>
        <v>EE</v>
      </c>
      <c r="CH56" s="136"/>
      <c r="CI56" s="135" t="str">
        <f>IF(CG56="A","A",IF(CG56="RF",CG56,IF(CG56="EE",IF(CH56="",CG56,IF(CH56&gt;5.9,"A","RNEE")))))</f>
        <v>EE</v>
      </c>
      <c r="CJ56" s="137">
        <f>IF(CH56="",CC56,CH56)</f>
        <v>2.1033355555555557</v>
      </c>
      <c r="CK56" s="115"/>
      <c r="CL56" s="116"/>
      <c r="CM56" s="116"/>
      <c r="CN56" s="116"/>
      <c r="CO56" s="116"/>
      <c r="CP56" s="116"/>
      <c r="CQ56" s="116">
        <v>2</v>
      </c>
      <c r="CR56" s="116"/>
      <c r="CS56" s="116">
        <v>2</v>
      </c>
      <c r="CT56" s="116">
        <v>2</v>
      </c>
      <c r="CU56" s="116"/>
      <c r="CV56" s="116"/>
      <c r="CW56" s="116"/>
      <c r="CX56" s="116"/>
      <c r="CY56" s="116"/>
      <c r="CZ56" s="117">
        <f>IF(AJ56="",2,"")</f>
      </c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>
        <v>2</v>
      </c>
      <c r="DL56" s="116">
        <v>2</v>
      </c>
      <c r="DM56" s="116"/>
      <c r="DN56" s="116"/>
      <c r="DO56" s="116"/>
      <c r="DP56" s="116"/>
      <c r="DQ56" s="117">
        <f>IF(BJ56="",2,"")</f>
        <v>2</v>
      </c>
      <c r="DR56" s="116"/>
      <c r="DS56" s="116"/>
      <c r="DT56" s="116"/>
      <c r="DU56" s="116">
        <v>2</v>
      </c>
      <c r="DV56" s="116"/>
      <c r="DW56" s="116"/>
      <c r="DX56" s="117">
        <f>IF(BU56="",2,"")</f>
        <v>2</v>
      </c>
      <c r="DY56" s="118"/>
      <c r="DZ56" s="116"/>
      <c r="EA56" s="116"/>
      <c r="EB56" s="116"/>
      <c r="EC56" s="116"/>
      <c r="ED56" s="116"/>
      <c r="EE56" s="116"/>
      <c r="EF56" s="117"/>
      <c r="EG56" s="116"/>
      <c r="EH56" s="116"/>
      <c r="EI56" s="116"/>
      <c r="EJ56" s="116"/>
      <c r="EK56" s="116"/>
      <c r="EL56" s="116"/>
      <c r="EM56" s="116"/>
      <c r="EN56" s="116"/>
      <c r="EO56" s="118"/>
      <c r="EP56" s="118"/>
      <c r="EQ56" s="119"/>
    </row>
    <row r="57" spans="1:147" s="120" customFormat="1" ht="16.5" customHeight="1">
      <c r="A57"/>
      <c r="B57" s="100">
        <v>53</v>
      </c>
      <c r="C57" s="101" t="s">
        <v>281</v>
      </c>
      <c r="D57" s="139" t="s">
        <v>282</v>
      </c>
      <c r="E57" s="102" t="s">
        <v>126</v>
      </c>
      <c r="F57" s="102">
        <v>11</v>
      </c>
      <c r="G57" s="102" t="s">
        <v>283</v>
      </c>
      <c r="H57" s="102"/>
      <c r="I57" s="102">
        <f>IF(COUNT(H57)=0,"",H57-$I$2)</f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>
        <f>Z57*$Z$2+AA57*$AA$2+AB57*$AB$2+AC57*$AC$2+AD57*$AD$2+AE57*$AE$2+AF57*$AF$2+AG57*$AG$2</f>
        <v>0</v>
      </c>
      <c r="AI57" s="102">
        <f>IF(AH57&lt;0,0,AH57)</f>
        <v>0</v>
      </c>
      <c r="AJ57" s="104">
        <f>IF(COUNT(J57:AG57)=0,"",(J57*$J$2+K57*$K$2+L57*$L$2+M57*$M$2+N57*$N$2+O57*$O$2+P57*$P$2+Q57*$Q$2+R57*$R$2+S57*$S$2+T57*$T$2+U57*$U$2+V57*$V$2+W57*$W$2+X57*$X$2+Y57*$Y$2+AI57)*10/$H$2)</f>
      </c>
      <c r="AK57" s="104"/>
      <c r="AL57" s="104"/>
      <c r="AM57" s="104">
        <v>1</v>
      </c>
      <c r="AN57" s="104">
        <v>1</v>
      </c>
      <c r="AO57" s="104">
        <v>1</v>
      </c>
      <c r="AP57" s="104">
        <v>-1</v>
      </c>
      <c r="AQ57" s="104">
        <v>1</v>
      </c>
      <c r="AR57" s="104"/>
      <c r="AS57" s="104"/>
      <c r="AT57" s="104">
        <v>-1</v>
      </c>
      <c r="AU57" s="104">
        <v>1</v>
      </c>
      <c r="AV57" s="104">
        <v>-1</v>
      </c>
      <c r="AW57" s="104">
        <v>-1</v>
      </c>
      <c r="AX57" s="104">
        <v>-1</v>
      </c>
      <c r="AY57" s="104">
        <v>1</v>
      </c>
      <c r="AZ57" s="104">
        <v>-1</v>
      </c>
      <c r="BA57" s="104"/>
      <c r="BB57" s="104"/>
      <c r="BC57" s="104">
        <v>1</v>
      </c>
      <c r="BD57" s="105">
        <v>0.7034722222222223</v>
      </c>
      <c r="BE57" s="106">
        <f>IF(BD57-$BD$2&lt;0,"",BD57-$BD$2)</f>
        <v>0.011805555555555625</v>
      </c>
      <c r="BF57" s="104">
        <f>IF(COUNT(AM57:BC57)=0,"",SUM(AM57:BC57)/17)</f>
        <v>0.058823529411764705</v>
      </c>
      <c r="BG57" s="104"/>
      <c r="BH57" s="102">
        <f>IF(COUNT(BG57)=0,"",BG57-$BH$2)</f>
      </c>
      <c r="BI57" s="104"/>
      <c r="BJ57" s="104">
        <f>IF(BI57="","",BI57/1.5)</f>
      </c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>
        <f>IF(BT57="","",BT57/1.5)</f>
      </c>
      <c r="BV57" s="104"/>
      <c r="BW57" s="104"/>
      <c r="BX57" s="104"/>
      <c r="BY57" s="105"/>
      <c r="BZ57" s="107"/>
      <c r="CA57" s="108">
        <f>SUM(CL57:EP57)</f>
        <v>30</v>
      </c>
      <c r="CB57" s="109">
        <f>CA57/CB$1*100</f>
        <v>41.66666666666667</v>
      </c>
      <c r="CC57" s="110">
        <f>(AJ57+BF57+BJ57+BS57+BU57+BX57)/3</f>
        <v>0.0196078431372549</v>
      </c>
      <c r="CD57" s="110">
        <f>CC57*10</f>
        <v>0.19607843137254902</v>
      </c>
      <c r="CE57" s="111"/>
      <c r="CF57" s="111"/>
      <c r="CG57" s="112" t="str">
        <f>IF(CB57&gt;25,"RF",IF(CC57&gt;5.9,"A","EE"))</f>
        <v>RF</v>
      </c>
      <c r="CH57" s="113"/>
      <c r="CI57" s="112" t="str">
        <f>IF(CG57="A","A",IF(CG57="RF",CG57,IF(CG57="EE",IF(CH57="",CG57,IF(CH57&gt;5.9,"A","RNEE")))))</f>
        <v>RF</v>
      </c>
      <c r="CJ57" s="114">
        <f>IF(CH57="",CC57,CH57)</f>
        <v>0.0196078431372549</v>
      </c>
      <c r="CK57" s="115"/>
      <c r="CL57" s="116"/>
      <c r="CM57" s="116"/>
      <c r="CN57" s="116"/>
      <c r="CO57" s="116"/>
      <c r="CP57" s="116"/>
      <c r="CQ57" s="116"/>
      <c r="CR57" s="116"/>
      <c r="CS57" s="116"/>
      <c r="CT57" s="116">
        <v>2</v>
      </c>
      <c r="CU57" s="116"/>
      <c r="CV57" s="116"/>
      <c r="CW57" s="116">
        <v>2</v>
      </c>
      <c r="CX57" s="116"/>
      <c r="CY57" s="116"/>
      <c r="CZ57" s="117">
        <f>IF(AJ57="",2,"")</f>
        <v>2</v>
      </c>
      <c r="DA57" s="116"/>
      <c r="DB57" s="116"/>
      <c r="DC57" s="116"/>
      <c r="DD57" s="116">
        <v>2</v>
      </c>
      <c r="DE57" s="116"/>
      <c r="DF57" s="116"/>
      <c r="DG57" s="116"/>
      <c r="DH57" s="116"/>
      <c r="DI57" s="116"/>
      <c r="DJ57" s="116"/>
      <c r="DK57" s="116"/>
      <c r="DL57" s="116">
        <v>2</v>
      </c>
      <c r="DM57" s="116">
        <v>2</v>
      </c>
      <c r="DN57" s="116">
        <v>2</v>
      </c>
      <c r="DO57" s="116">
        <v>2</v>
      </c>
      <c r="DP57" s="116"/>
      <c r="DQ57" s="117">
        <f>IF(BJ57="",2,"")</f>
        <v>2</v>
      </c>
      <c r="DR57" s="116">
        <v>2</v>
      </c>
      <c r="DS57" s="116"/>
      <c r="DT57" s="116">
        <v>2</v>
      </c>
      <c r="DU57" s="116">
        <v>2</v>
      </c>
      <c r="DV57" s="116">
        <v>2</v>
      </c>
      <c r="DW57" s="116">
        <v>2</v>
      </c>
      <c r="DX57" s="117">
        <f>IF(BU57="",2,"")</f>
        <v>2</v>
      </c>
      <c r="DY57" s="118"/>
      <c r="DZ57" s="116"/>
      <c r="EA57" s="116"/>
      <c r="EB57" s="116"/>
      <c r="EC57" s="116"/>
      <c r="ED57" s="116"/>
      <c r="EE57" s="116"/>
      <c r="EF57" s="117"/>
      <c r="EG57" s="116"/>
      <c r="EH57" s="116"/>
      <c r="EI57" s="116"/>
      <c r="EJ57" s="116"/>
      <c r="EK57" s="116"/>
      <c r="EL57" s="116"/>
      <c r="EM57" s="116"/>
      <c r="EN57" s="116"/>
      <c r="EO57" s="118"/>
      <c r="EP57" s="118"/>
      <c r="EQ57" s="119"/>
    </row>
    <row r="58" spans="1:147" s="120" customFormat="1" ht="16.5" customHeight="1">
      <c r="A58"/>
      <c r="B58" s="121">
        <v>54</v>
      </c>
      <c r="C58" s="122" t="s">
        <v>284</v>
      </c>
      <c r="D58" s="123" t="s">
        <v>285</v>
      </c>
      <c r="E58" s="123" t="s">
        <v>126</v>
      </c>
      <c r="F58" s="123">
        <v>11</v>
      </c>
      <c r="G58" s="123" t="s">
        <v>286</v>
      </c>
      <c r="H58" s="123"/>
      <c r="I58" s="123">
        <f>IF(COUNT(H58)=0,"",H58-$I$2)</f>
      </c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>
        <f>Z58*$Z$2+AA58*$AA$2+AB58*$AB$2+AC58*$AC$2+AD58*$AD$2+AE58*$AE$2+AF58*$AF$2+AG58*$AG$2</f>
        <v>0</v>
      </c>
      <c r="AI58" s="123">
        <f>IF(AH58&lt;0,0,AH58)</f>
        <v>0</v>
      </c>
      <c r="AJ58" s="126">
        <f>IF(COUNT(J58:AG58)=0,"",(J58*$J$2+K58*$K$2+L58*$L$2+M58*$M$2+N58*$N$2+O58*$O$2+P58*$P$2+Q58*$Q$2+R58*$R$2+S58*$S$2+T58*$T$2+U58*$U$2+V58*$V$2+W58*$W$2+X58*$X$2+Y58*$Y$2+AI58)*10/$H$2)</f>
      </c>
      <c r="AK58" s="126"/>
      <c r="AL58" s="126"/>
      <c r="AM58" s="126">
        <v>-1</v>
      </c>
      <c r="AN58" s="126">
        <v>1</v>
      </c>
      <c r="AO58" s="126">
        <v>1</v>
      </c>
      <c r="AP58" s="126">
        <v>1</v>
      </c>
      <c r="AQ58" s="126"/>
      <c r="AR58" s="126">
        <v>-1</v>
      </c>
      <c r="AS58" s="126">
        <v>1</v>
      </c>
      <c r="AT58" s="126">
        <v>-1</v>
      </c>
      <c r="AU58" s="126">
        <v>1</v>
      </c>
      <c r="AV58" s="126">
        <v>-1</v>
      </c>
      <c r="AW58" s="126"/>
      <c r="AX58" s="126"/>
      <c r="AY58" s="126">
        <v>1</v>
      </c>
      <c r="AZ58" s="126">
        <v>1</v>
      </c>
      <c r="BA58" s="126"/>
      <c r="BB58" s="126">
        <v>1</v>
      </c>
      <c r="BC58" s="126"/>
      <c r="BD58" s="127">
        <v>0.7041666666666667</v>
      </c>
      <c r="BE58" s="128">
        <f>IF(BD58-$BD$2&lt;0,"",BD58-$BD$2)</f>
        <v>0.012500000000000067</v>
      </c>
      <c r="BF58" s="126">
        <f>IF(COUNT(AM58:BC58)=0,"",SUM(AM58:BC58)/17)</f>
        <v>0.23529411764705882</v>
      </c>
      <c r="BG58" s="126"/>
      <c r="BH58" s="123">
        <f>IF(COUNT(BG58)=0,"",BG58-$BH$2)</f>
      </c>
      <c r="BI58" s="126"/>
      <c r="BJ58" s="126">
        <f>IF(BI58="","",BI58/1.5)</f>
      </c>
      <c r="BK58" s="126"/>
      <c r="BL58" s="126"/>
      <c r="BM58" s="126">
        <v>0</v>
      </c>
      <c r="BN58" s="126">
        <v>0</v>
      </c>
      <c r="BO58" s="126">
        <v>0</v>
      </c>
      <c r="BP58" s="126">
        <v>0</v>
      </c>
      <c r="BQ58" s="126">
        <v>0</v>
      </c>
      <c r="BR58" s="126">
        <v>0</v>
      </c>
      <c r="BS58" s="126">
        <f>BR58/500</f>
        <v>0</v>
      </c>
      <c r="BT58" s="126"/>
      <c r="BU58" s="126">
        <f>IF(BT58="","",BT58/1.5)</f>
      </c>
      <c r="BV58" s="126"/>
      <c r="BW58" s="126"/>
      <c r="BX58" s="126"/>
      <c r="BY58" s="129"/>
      <c r="BZ58" s="130"/>
      <c r="CA58" s="131">
        <f>SUM(CL58:EP58)</f>
        <v>28</v>
      </c>
      <c r="CB58" s="132">
        <f>CA58/CB$1*100</f>
        <v>38.88888888888889</v>
      </c>
      <c r="CC58" s="133">
        <f>(AJ58+BF58+BJ58+BS58+BU58+BX58)/3</f>
        <v>0.0784313725490196</v>
      </c>
      <c r="CD58" s="133">
        <f>CC58*10</f>
        <v>0.7843137254901961</v>
      </c>
      <c r="CE58" s="134"/>
      <c r="CF58" s="134"/>
      <c r="CG58" s="135" t="str">
        <f>IF(CB58&gt;25,"RF",IF(CC58&gt;5.9,"A","EE"))</f>
        <v>RF</v>
      </c>
      <c r="CH58" s="136"/>
      <c r="CI58" s="135" t="str">
        <f>IF(CG58="A","A",IF(CG58="RF",CG58,IF(CG58="EE",IF(CH58="",CG58,IF(CH58&gt;5.9,"A","RNEE")))))</f>
        <v>RF</v>
      </c>
      <c r="CJ58" s="137">
        <f>IF(CH58="",CC58,CH58)</f>
        <v>0.0784313725490196</v>
      </c>
      <c r="CK58" s="115"/>
      <c r="CL58" s="116"/>
      <c r="CM58" s="116">
        <v>2</v>
      </c>
      <c r="CN58" s="116"/>
      <c r="CO58" s="116"/>
      <c r="CP58" s="116">
        <v>2</v>
      </c>
      <c r="CQ58" s="116"/>
      <c r="CR58" s="116"/>
      <c r="CS58" s="116">
        <v>2</v>
      </c>
      <c r="CT58" s="116">
        <v>2</v>
      </c>
      <c r="CU58" s="116"/>
      <c r="CV58" s="116"/>
      <c r="CW58" s="116"/>
      <c r="CX58" s="116">
        <v>2</v>
      </c>
      <c r="CY58" s="116"/>
      <c r="CZ58" s="117">
        <f>IF(AJ58="",2,"")</f>
        <v>2</v>
      </c>
      <c r="DA58" s="116"/>
      <c r="DB58" s="116">
        <v>2</v>
      </c>
      <c r="DC58" s="116"/>
      <c r="DD58" s="116"/>
      <c r="DE58" s="116">
        <v>2</v>
      </c>
      <c r="DF58" s="116"/>
      <c r="DG58" s="116"/>
      <c r="DH58" s="116">
        <v>2</v>
      </c>
      <c r="DI58" s="116"/>
      <c r="DJ58" s="116"/>
      <c r="DK58" s="116">
        <v>2</v>
      </c>
      <c r="DL58" s="116"/>
      <c r="DM58" s="116"/>
      <c r="DN58" s="116"/>
      <c r="DO58" s="116">
        <v>2</v>
      </c>
      <c r="DP58" s="116"/>
      <c r="DQ58" s="117">
        <f>IF(BJ58="",2,"")</f>
        <v>2</v>
      </c>
      <c r="DR58" s="116"/>
      <c r="DS58" s="116"/>
      <c r="DT58" s="116">
        <v>2</v>
      </c>
      <c r="DU58" s="116"/>
      <c r="DV58" s="116"/>
      <c r="DW58" s="116"/>
      <c r="DX58" s="117">
        <f>IF(BU58="",2,"")</f>
        <v>2</v>
      </c>
      <c r="DY58" s="118"/>
      <c r="DZ58" s="116"/>
      <c r="EA58" s="116"/>
      <c r="EB58" s="116"/>
      <c r="EC58" s="116"/>
      <c r="ED58" s="116"/>
      <c r="EE58" s="116"/>
      <c r="EF58" s="117"/>
      <c r="EG58" s="116"/>
      <c r="EH58" s="116"/>
      <c r="EI58" s="116"/>
      <c r="EJ58" s="116"/>
      <c r="EK58" s="116"/>
      <c r="EL58" s="116"/>
      <c r="EM58" s="116"/>
      <c r="EN58" s="116"/>
      <c r="EO58" s="118"/>
      <c r="EP58" s="118"/>
      <c r="EQ58" s="119"/>
    </row>
    <row r="59" spans="1:147" s="120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>
        <f>Z59*$Z$2+AA59*$AA$2+AB59*$AB$2+AC59*$AC$2+AD59*$AD$2+AE59*$AE$2+AF59*$AF$2+AG59*$AG$2</f>
        <v>0</v>
      </c>
      <c r="AI59" s="102">
        <f>IF(AH59&lt;0,0,AH59)</f>
        <v>0</v>
      </c>
      <c r="AJ59" s="104">
        <f>IF(COUNT(J59:AG59)=0,"",(J59*$J$2+K59*$K$2+L59*$L$2+M59*$M$2+N59*$N$2+O59*$O$2+P59*$P$2+Q59*$Q$2+R59*$R$2+S59*$S$2+T59*$T$2+U59*$U$2+V59*$V$2+W59*$W$2+X59*$X$2+Y59*$Y$2+AI59)*10/$H$2)</f>
      </c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5"/>
      <c r="BE59" s="106">
        <f>IF(BD59-$BD$2&lt;0,"",BD59-$BD$2)</f>
      </c>
      <c r="BF59" s="104">
        <f>IF(COUNT(AM59:BC59)=0,"",SUM(AM59:BC59)/17)</f>
      </c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5"/>
      <c r="BZ59" s="107"/>
      <c r="CA59" s="108"/>
      <c r="CB59" s="109"/>
      <c r="CC59" s="110"/>
      <c r="CD59" s="110"/>
      <c r="CE59" s="111"/>
      <c r="CF59" s="111"/>
      <c r="CG59" s="112"/>
      <c r="CH59" s="113"/>
      <c r="CI59" s="112"/>
      <c r="CJ59" s="114"/>
      <c r="CK59" s="115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7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7"/>
      <c r="DR59" s="116"/>
      <c r="DS59" s="116"/>
      <c r="DT59" s="116"/>
      <c r="DU59" s="116"/>
      <c r="DV59" s="116"/>
      <c r="DW59" s="116"/>
      <c r="DX59" s="117"/>
      <c r="DY59" s="118"/>
      <c r="DZ59" s="116"/>
      <c r="EA59" s="116"/>
      <c r="EB59" s="116"/>
      <c r="EC59" s="116"/>
      <c r="ED59" s="116"/>
      <c r="EE59" s="116"/>
      <c r="EF59" s="117"/>
      <c r="EG59" s="116"/>
      <c r="EH59" s="116"/>
      <c r="EI59" s="116"/>
      <c r="EJ59" s="116"/>
      <c r="EK59" s="116"/>
      <c r="EL59" s="116"/>
      <c r="EM59" s="116"/>
      <c r="EN59" s="116"/>
      <c r="EO59" s="118"/>
      <c r="EP59" s="118"/>
      <c r="EQ59" s="119"/>
    </row>
    <row r="60" spans="1:147" s="120" customFormat="1" ht="16.5" customHeight="1">
      <c r="A60"/>
      <c r="B60" s="121">
        <v>56</v>
      </c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>
        <f>Z60*$Z$2+AA60*$AA$2+AB60*$AB$2+AC60*$AC$2+AD60*$AD$2+AE60*$AE$2+AF60*$AF$2+AG60*$AG$2</f>
        <v>0</v>
      </c>
      <c r="AI60" s="123">
        <f>IF(AH60&lt;0,0,AH60)</f>
        <v>0</v>
      </c>
      <c r="AJ60" s="126">
        <f>IF(COUNT(J60:AG60)=0,"",(J60*$J$2+K60*$K$2+L60*$L$2+M60*$M$2+N60*$N$2+O60*$O$2+P60*$P$2+Q60*$Q$2+R60*$R$2+S60*$S$2+T60*$T$2+U60*$U$2+V60*$V$2+W60*$W$2+X60*$X$2+Y60*$Y$2+AI60)*10/$H$2)</f>
      </c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7"/>
      <c r="BE60" s="128">
        <f>IF(BD60-$BD$2&lt;0,"",BD60-$BD$2)</f>
      </c>
      <c r="BF60" s="126">
        <f>IF(COUNT(AM60:BC60)=0,"",SUM(AM60:BC60)/17)</f>
      </c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9"/>
      <c r="BZ60" s="130"/>
      <c r="CA60" s="131"/>
      <c r="CB60" s="132"/>
      <c r="CC60" s="133"/>
      <c r="CD60" s="133"/>
      <c r="CE60" s="134"/>
      <c r="CF60" s="134"/>
      <c r="CG60" s="135"/>
      <c r="CH60" s="136"/>
      <c r="CI60" s="135"/>
      <c r="CJ60" s="137"/>
      <c r="CK60" s="115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7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7"/>
      <c r="DR60" s="116"/>
      <c r="DS60" s="116"/>
      <c r="DT60" s="116"/>
      <c r="DU60" s="116"/>
      <c r="DV60" s="116"/>
      <c r="DW60" s="116"/>
      <c r="DX60" s="117"/>
      <c r="DY60" s="118"/>
      <c r="DZ60" s="116"/>
      <c r="EA60" s="116"/>
      <c r="EB60" s="116"/>
      <c r="EC60" s="116"/>
      <c r="ED60" s="116"/>
      <c r="EE60" s="116"/>
      <c r="EF60" s="117"/>
      <c r="EG60" s="116"/>
      <c r="EH60" s="116"/>
      <c r="EI60" s="116"/>
      <c r="EJ60" s="116"/>
      <c r="EK60" s="116"/>
      <c r="EL60" s="116"/>
      <c r="EM60" s="116"/>
      <c r="EN60" s="116"/>
      <c r="EO60" s="118"/>
      <c r="EP60" s="118"/>
      <c r="EQ60" s="119"/>
    </row>
    <row r="61" spans="1:147" s="120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>
        <f>Z61*$Z$2+AA61*$AA$2+AB61*$AB$2+AC61*$AC$2+AD61*$AD$2+AE61*$AE$2+AF61*$AF$2+AG61*$AG$2</f>
        <v>0</v>
      </c>
      <c r="AI61" s="102">
        <f>IF(AH61&lt;0,0,AH61)</f>
        <v>0</v>
      </c>
      <c r="AJ61" s="104">
        <f>IF(COUNT(J61:AG61)=0,"",(J61*$J$2+K61*$K$2+L61*$L$2+M61*$M$2+N61*$N$2+O61*$O$2+P61*$P$2+Q61*$Q$2+R61*$R$2+S61*$S$2+T61*$T$2+U61*$U$2+V61*$V$2+W61*$W$2+X61*$X$2+Y61*$Y$2+AI61)*10/$H$2)</f>
      </c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5"/>
      <c r="BE61" s="106">
        <f>IF(BD61-$BD$2&lt;0,"",BD61-$BD$2)</f>
      </c>
      <c r="BF61" s="104">
        <f>IF(COUNT(AM61:BC61)=0,"",SUM(AM61:BC61)/17)</f>
      </c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5"/>
      <c r="BZ61" s="107"/>
      <c r="CA61" s="108"/>
      <c r="CB61" s="109"/>
      <c r="CC61" s="110"/>
      <c r="CD61" s="110"/>
      <c r="CE61" s="111"/>
      <c r="CF61" s="111"/>
      <c r="CG61" s="112"/>
      <c r="CH61" s="113"/>
      <c r="CI61" s="112"/>
      <c r="CJ61" s="114"/>
      <c r="CK61" s="115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7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7"/>
      <c r="DR61" s="116"/>
      <c r="DS61" s="116"/>
      <c r="DT61" s="116"/>
      <c r="DU61" s="116"/>
      <c r="DV61" s="116"/>
      <c r="DW61" s="116"/>
      <c r="DX61" s="117"/>
      <c r="DY61" s="118"/>
      <c r="DZ61" s="116"/>
      <c r="EA61" s="116"/>
      <c r="EB61" s="116"/>
      <c r="EC61" s="116"/>
      <c r="ED61" s="116"/>
      <c r="EE61" s="116"/>
      <c r="EF61" s="117"/>
      <c r="EG61" s="116"/>
      <c r="EH61" s="116"/>
      <c r="EI61" s="116"/>
      <c r="EJ61" s="116"/>
      <c r="EK61" s="116"/>
      <c r="EL61" s="116"/>
      <c r="EM61" s="116"/>
      <c r="EN61" s="116"/>
      <c r="EO61" s="118"/>
      <c r="EP61" s="118"/>
      <c r="EQ61" s="119"/>
    </row>
    <row r="62" spans="1:147" s="120" customFormat="1" ht="16.5" customHeight="1">
      <c r="A62"/>
      <c r="B62" s="121">
        <v>58</v>
      </c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>
        <f>Z62*$Z$2+AA62*$AA$2+AB62*$AB$2+AC62*$AC$2+AD62*$AD$2+AE62*$AE$2+AF62*$AF$2+AG62*$AG$2</f>
        <v>0</v>
      </c>
      <c r="AI62" s="123">
        <f>IF(AH62&lt;0,0,AH62)</f>
        <v>0</v>
      </c>
      <c r="AJ62" s="126">
        <f>IF(COUNT(J62:AG62)=0,"",(J62*$J$2+K62*$K$2+L62*$L$2+M62*$M$2+N62*$N$2+O62*$O$2+P62*$P$2+Q62*$Q$2+R62*$R$2+S62*$S$2+T62*$T$2+U62*$U$2+V62*$V$2+W62*$W$2+X62*$X$2+Y62*$Y$2+AI62)*10/$H$2)</f>
      </c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7"/>
      <c r="BE62" s="128">
        <f>IF(BD62-$BD$2&lt;0,"",BD62-$BD$2)</f>
      </c>
      <c r="BF62" s="126">
        <f>IF(COUNT(AM62:BC62)=0,"",SUM(AM62:BC62)/17)</f>
      </c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9"/>
      <c r="BZ62" s="130"/>
      <c r="CA62" s="131"/>
      <c r="CB62" s="132"/>
      <c r="CC62" s="133"/>
      <c r="CD62" s="133"/>
      <c r="CE62" s="134"/>
      <c r="CF62" s="134"/>
      <c r="CG62" s="135"/>
      <c r="CH62" s="136"/>
      <c r="CI62" s="135"/>
      <c r="CJ62" s="137"/>
      <c r="CK62" s="115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7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7"/>
      <c r="DR62" s="116"/>
      <c r="DS62" s="116"/>
      <c r="DT62" s="116"/>
      <c r="DU62" s="116"/>
      <c r="DV62" s="116"/>
      <c r="DW62" s="116"/>
      <c r="DX62" s="117"/>
      <c r="DY62" s="118"/>
      <c r="DZ62" s="116"/>
      <c r="EA62" s="116"/>
      <c r="EB62" s="116"/>
      <c r="EC62" s="116"/>
      <c r="ED62" s="116"/>
      <c r="EE62" s="116"/>
      <c r="EF62" s="117"/>
      <c r="EG62" s="116"/>
      <c r="EH62" s="116"/>
      <c r="EI62" s="116"/>
      <c r="EJ62" s="116"/>
      <c r="EK62" s="116"/>
      <c r="EL62" s="116"/>
      <c r="EM62" s="116"/>
      <c r="EN62" s="116"/>
      <c r="EO62" s="118"/>
      <c r="EP62" s="118"/>
      <c r="EQ62" s="119"/>
    </row>
    <row r="63" spans="1:147" s="120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>
        <f>Z63*$Z$2+AA63*$AA$2+AB63*$AB$2+AC63*$AC$2+AD63*$AD$2+AE63*$AE$2+AF63*$AF$2+AG63*$AG$2</f>
        <v>0</v>
      </c>
      <c r="AI63" s="102">
        <f>IF(AH63&lt;0,0,AH63)</f>
        <v>0</v>
      </c>
      <c r="AJ63" s="104">
        <f>IF(COUNT(J63:AG63)=0,"",(J63*$J$2+K63*$K$2+L63*$L$2+M63*$M$2+N63*$N$2+O63*$O$2+P63*$P$2+Q63*$Q$2+R63*$R$2+S63*$S$2+T63*$T$2+U63*$U$2+V63*$V$2+W63*$W$2+X63*$X$2+Y63*$Y$2+AI63)*10/$H$2)</f>
      </c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5"/>
      <c r="BE63" s="106">
        <f>IF(BD63-$BD$2&lt;0,"",BD63-$BD$2)</f>
      </c>
      <c r="BF63" s="104">
        <f>IF(COUNT(AM63:BC63)=0,"",SUM(AM63:BC63)/17)</f>
      </c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5"/>
      <c r="BZ63" s="107"/>
      <c r="CA63" s="108"/>
      <c r="CB63" s="109"/>
      <c r="CC63" s="110"/>
      <c r="CD63" s="110"/>
      <c r="CE63" s="111"/>
      <c r="CF63" s="111"/>
      <c r="CG63" s="112"/>
      <c r="CH63" s="113"/>
      <c r="CI63" s="112"/>
      <c r="CJ63" s="114"/>
      <c r="CK63" s="115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7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7"/>
      <c r="DR63" s="116"/>
      <c r="DS63" s="116"/>
      <c r="DT63" s="116"/>
      <c r="DU63" s="116"/>
      <c r="DV63" s="116"/>
      <c r="DW63" s="116"/>
      <c r="DX63" s="117"/>
      <c r="DY63" s="118"/>
      <c r="DZ63" s="116"/>
      <c r="EA63" s="116"/>
      <c r="EB63" s="116"/>
      <c r="EC63" s="116"/>
      <c r="ED63" s="116"/>
      <c r="EE63" s="116"/>
      <c r="EF63" s="117"/>
      <c r="EG63" s="116"/>
      <c r="EH63" s="116"/>
      <c r="EI63" s="116"/>
      <c r="EJ63" s="116"/>
      <c r="EK63" s="116"/>
      <c r="EL63" s="116"/>
      <c r="EM63" s="116"/>
      <c r="EN63" s="116"/>
      <c r="EO63" s="118"/>
      <c r="EP63" s="118"/>
      <c r="EQ63" s="119"/>
    </row>
    <row r="64" spans="1:147" s="120" customFormat="1" ht="16.5" customHeight="1">
      <c r="A64"/>
      <c r="B64" s="121">
        <v>60</v>
      </c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>
        <f>Z64*$Z$2+AA64*$AA$2+AB64*$AB$2+AC64*$AC$2+AD64*$AD$2+AE64*$AE$2+AF64*$AF$2+AG64*$AG$2</f>
        <v>0</v>
      </c>
      <c r="AI64" s="123">
        <f>IF(AH64&lt;0,0,AH64)</f>
        <v>0</v>
      </c>
      <c r="AJ64" s="126">
        <f>IF(COUNT(J64:AG64)=0,"",(J64*$J$2+K64*$K$2+L64*$L$2+M64*$M$2+N64*$N$2+O64*$O$2+P64*$P$2+Q64*$Q$2+R64*$R$2+S64*$S$2+T64*$T$2+U64*$U$2+V64*$V$2+W64*$W$2+X64*$X$2+Y64*$Y$2+AI64)*10/$H$2)</f>
      </c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7"/>
      <c r="BE64" s="128">
        <f>IF(BD64-$BD$2&lt;0,"",BD64-$BD$2)</f>
      </c>
      <c r="BF64" s="126">
        <f>IF(COUNT(AM64:BC64)=0,"",SUM(AM64:BC64)/17)</f>
      </c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9"/>
      <c r="BZ64" s="130"/>
      <c r="CA64" s="131"/>
      <c r="CB64" s="132"/>
      <c r="CC64" s="133"/>
      <c r="CD64" s="133"/>
      <c r="CE64" s="134"/>
      <c r="CF64" s="134"/>
      <c r="CG64" s="135"/>
      <c r="CH64" s="136"/>
      <c r="CI64" s="135"/>
      <c r="CJ64" s="137"/>
      <c r="CK64" s="115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7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7"/>
      <c r="DR64" s="116"/>
      <c r="DS64" s="116"/>
      <c r="DT64" s="116"/>
      <c r="DU64" s="116"/>
      <c r="DV64" s="116"/>
      <c r="DW64" s="116"/>
      <c r="DX64" s="117"/>
      <c r="DY64" s="118"/>
      <c r="DZ64" s="116"/>
      <c r="EA64" s="116"/>
      <c r="EB64" s="116"/>
      <c r="EC64" s="116"/>
      <c r="ED64" s="116"/>
      <c r="EE64" s="116"/>
      <c r="EF64" s="117"/>
      <c r="EG64" s="116"/>
      <c r="EH64" s="116"/>
      <c r="EI64" s="116"/>
      <c r="EJ64" s="116"/>
      <c r="EK64" s="116"/>
      <c r="EL64" s="116"/>
      <c r="EM64" s="116"/>
      <c r="EN64" s="116"/>
      <c r="EO64" s="118"/>
      <c r="EP64" s="118"/>
      <c r="EQ64" s="119"/>
    </row>
    <row r="65" spans="1:147" s="120" customFormat="1" ht="16.5" customHeight="1">
      <c r="A65"/>
      <c r="B65" s="121">
        <v>61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>
        <f>Z65*$Z$2+AA65*$AA$2+AB65*$AB$2+AC65*$AC$2+AD65*$AD$2+AE65*$AE$2+AF65*$AF$2+AG65*$AG$2</f>
        <v>0</v>
      </c>
      <c r="AI65" s="102">
        <f>IF(AH65&lt;0,0,AH65)</f>
        <v>0</v>
      </c>
      <c r="AJ65" s="104">
        <f>IF(COUNT(J65:AG65)=0,"",(J65*$J$2+K65*$K$2+L65*$L$2+M65*$M$2+N65*$N$2+O65*$O$2+P65*$P$2+Q65*$Q$2+R65*$R$2+S65*$S$2+T65*$T$2+U65*$U$2+V65*$V$2+W65*$W$2+X65*$X$2+Y65*$Y$2+AI65)*10/$H$2)</f>
      </c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5"/>
      <c r="BE65" s="106">
        <f>IF(BD65-$BD$2&lt;0,"",BD65-$BD$2)</f>
      </c>
      <c r="BF65" s="104">
        <f>IF(COUNT(AM65:BC65)=0,"",SUM(AM65:BC65)/17)</f>
      </c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5"/>
      <c r="BZ65" s="107"/>
      <c r="CA65" s="108"/>
      <c r="CB65" s="109"/>
      <c r="CC65" s="110"/>
      <c r="CD65" s="110"/>
      <c r="CE65" s="111"/>
      <c r="CF65" s="111"/>
      <c r="CG65" s="112"/>
      <c r="CH65" s="113"/>
      <c r="CI65" s="112"/>
      <c r="CJ65" s="114"/>
      <c r="CK65" s="115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7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7"/>
      <c r="DR65" s="116"/>
      <c r="DS65" s="116"/>
      <c r="DT65" s="116"/>
      <c r="DU65" s="116"/>
      <c r="DV65" s="116"/>
      <c r="DW65" s="116"/>
      <c r="DX65" s="117"/>
      <c r="DY65" s="118"/>
      <c r="DZ65" s="116"/>
      <c r="EA65" s="116"/>
      <c r="EB65" s="116"/>
      <c r="EC65" s="116"/>
      <c r="ED65" s="116"/>
      <c r="EE65" s="116"/>
      <c r="EF65" s="117"/>
      <c r="EG65" s="116"/>
      <c r="EH65" s="116"/>
      <c r="EI65" s="116"/>
      <c r="EJ65" s="116"/>
      <c r="EK65" s="116"/>
      <c r="EL65" s="116"/>
      <c r="EM65" s="116"/>
      <c r="EN65" s="116"/>
      <c r="EO65" s="118"/>
      <c r="EP65" s="118"/>
      <c r="EQ65" s="119"/>
    </row>
    <row r="66" spans="36:84" ht="12.75"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3"/>
      <c r="BE66" s="144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3"/>
      <c r="BZ66" s="145"/>
      <c r="CA66" s="146"/>
      <c r="CB66" s="147"/>
      <c r="CC66" s="142"/>
      <c r="CD66" s="142"/>
      <c r="CE66" s="142"/>
      <c r="CF66" s="142"/>
    </row>
    <row r="67" spans="1:133" ht="12.75">
      <c r="A67" s="148"/>
      <c r="C67" s="148"/>
      <c r="D67" s="149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1"/>
      <c r="BE67" s="152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1"/>
      <c r="BZ67" s="153"/>
      <c r="CA67" s="150"/>
      <c r="CB67" s="150"/>
      <c r="CC67" s="154"/>
      <c r="CD67" s="155"/>
      <c r="CE67" s="155"/>
      <c r="CF67" s="155"/>
      <c r="CL67" s="156"/>
      <c r="CM67" s="156"/>
      <c r="CO67" s="156"/>
      <c r="CP67" s="156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Q67" s="157"/>
      <c r="DR67" s="157"/>
      <c r="DS67" s="157"/>
      <c r="DT67" s="157"/>
      <c r="DU67" s="157"/>
      <c r="DV67" s="157"/>
      <c r="DW67" s="157"/>
      <c r="DX67" s="157"/>
      <c r="DZ67" s="157"/>
      <c r="EA67" s="157"/>
      <c r="EB67" s="157"/>
      <c r="EC67" s="157"/>
    </row>
    <row r="68" spans="3:133" ht="12.75">
      <c r="C68" s="148"/>
      <c r="CC68" s="158"/>
      <c r="CL68" s="156"/>
      <c r="CM68" s="156"/>
      <c r="CN68" s="159"/>
      <c r="CO68" s="156"/>
      <c r="CP68" s="156"/>
      <c r="CQ68" s="159"/>
      <c r="CR68" s="159"/>
      <c r="CS68" s="159"/>
      <c r="CT68" s="159"/>
      <c r="CU68" s="160"/>
      <c r="CV68" s="160"/>
      <c r="CW68" s="160"/>
      <c r="CX68" s="160"/>
      <c r="CY68" s="159"/>
      <c r="CZ68" s="160"/>
      <c r="DA68" s="159"/>
      <c r="DB68" s="159"/>
      <c r="DC68" s="159"/>
      <c r="DD68" s="159"/>
      <c r="DE68" s="159"/>
      <c r="DF68" s="159"/>
      <c r="DG68" s="159"/>
      <c r="DH68" s="159"/>
      <c r="DI68" s="159"/>
      <c r="DJ68" s="160"/>
      <c r="DK68" s="160"/>
      <c r="DL68" s="160"/>
      <c r="DM68" s="160"/>
      <c r="DN68" s="160"/>
      <c r="DO68" s="159"/>
      <c r="DP68" s="159"/>
      <c r="DQ68" s="160"/>
      <c r="DR68" s="159"/>
      <c r="DS68" s="160"/>
      <c r="DT68" s="160"/>
      <c r="DU68" s="160"/>
      <c r="DV68" s="160"/>
      <c r="DW68" s="160"/>
      <c r="DX68" s="160"/>
      <c r="DY68" s="159"/>
      <c r="DZ68" s="160"/>
      <c r="EA68" s="160"/>
      <c r="EB68" s="160"/>
      <c r="EC68" s="160"/>
    </row>
    <row r="69" spans="79:81" ht="12.75">
      <c r="CA69" s="161"/>
      <c r="CB69" s="161"/>
      <c r="CC69" s="161"/>
    </row>
    <row r="70" ht="12.75">
      <c r="CB70"/>
    </row>
    <row r="71" spans="79:81" ht="12.75">
      <c r="CA71" s="161"/>
      <c r="CB71" s="161"/>
      <c r="CC71" s="161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AJ2:AJ3"/>
    <mergeCell ref="BF2:BF3"/>
    <mergeCell ref="BI2:BI3"/>
    <mergeCell ref="BJ2:BJ3"/>
    <mergeCell ref="BS2:BS3"/>
    <mergeCell ref="BT2:BT3"/>
    <mergeCell ref="BU2:BU3"/>
    <mergeCell ref="BX2:BX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</mergeCells>
  <conditionalFormatting sqref="CA70:CC70">
    <cfRule type="cellIs" priority="1" dxfId="1" operator="equal" stopIfTrue="1">
      <formula>Calendário!$K$5</formula>
    </cfRule>
  </conditionalFormatting>
  <conditionalFormatting sqref="CC68">
    <cfRule type="cellIs" priority="2" dxfId="1" operator="equal" stopIfTrue="1">
      <formula>Calendário!$K$5</formula>
    </cfRule>
  </conditionalFormatting>
  <conditionalFormatting sqref="D66">
    <cfRule type="cellIs" priority="3" dxfId="1" operator="equal" stopIfTrue="1">
      <formula>Calendário!$K$5</formula>
    </cfRule>
  </conditionalFormatting>
  <conditionalFormatting sqref="A1:A66 B1:B65 C1:D4 C66 D5:AI65 E1:AI1 BG5:BH5 BH6:BH58 CH5:CH65 CK5:CK65 CL66:CM66 CO66:CP66 CR66:DO66 DQ66:DX66 DZ66:EC66">
    <cfRule type="cellIs" priority="4" dxfId="1" operator="equal" stopIfTrue="1">
      <formula>Calendário!$K$5</formula>
    </cfRule>
  </conditionalFormatting>
  <conditionalFormatting sqref="EA2 ED2 EG2 EJ2">
    <cfRule type="cellIs" priority="5" dxfId="1" operator="equal" stopIfTrue="1">
      <formula>Calendário!$K$5</formula>
    </cfRule>
  </conditionalFormatting>
  <conditionalFormatting sqref="A67:BZ65536 CA67:CB69 CA71:CG65536 CC67:CF67 CC69 CD68:CF69 CG67:CG69 CH67:CK65536 CL69:EC65536 CN67 CQ67 DP67 DY67 ED67:IV65536">
    <cfRule type="cellIs" priority="6" dxfId="1" operator="equal" stopIfTrue="1">
      <formula>Calendário!$K$5</formula>
    </cfRule>
  </conditionalFormatting>
  <conditionalFormatting sqref="CD5:CF65 CJ5:CJ65">
    <cfRule type="cellIs" priority="7" dxfId="2" operator="lessThanOrEqual" stopIfTrue="1">
      <formula>5.9</formula>
    </cfRule>
  </conditionalFormatting>
  <conditionalFormatting sqref="CB5:CB65">
    <cfRule type="cellIs" priority="8" dxfId="3" operator="between" stopIfTrue="1">
      <formula>25</formula>
      <formula>49</formula>
    </cfRule>
    <cfRule type="cellIs" priority="9" dxfId="2" operator="greaterThanOrEqual" stopIfTrue="1">
      <formula>50</formula>
    </cfRule>
    <cfRule type="cellIs" priority="10" dxfId="4" operator="between" stopIfTrue="1">
      <formula>16</formula>
      <formula>24</formula>
    </cfRule>
  </conditionalFormatting>
  <conditionalFormatting sqref="CG5:CG65 CI5:CI65">
    <cfRule type="cellIs" priority="11" dxfId="2" operator="equal" stopIfTrue="1">
      <formula>"RF"</formula>
    </cfRule>
    <cfRule type="cellIs" priority="12" dxfId="5" operator="equal" stopIfTrue="1">
      <formula>"EE"</formula>
    </cfRule>
    <cfRule type="cellIs" priority="13" dxfId="6" operator="equal" stopIfTrue="1">
      <formula>"A"</formula>
    </cfRule>
  </conditionalFormatting>
  <conditionalFormatting sqref="CL5:CX65 CY5 CY7 CY9 CY11 CY13 CY15 CY17 CY19:CY20 CY24:CY25 CY27 CY29 CY31 CY33 CY35 CY37 CY39 CY41 CY43 CY45 CY47 CY49 CY51 CY53 CY55 CY57 CY59 CY61 CY63 CY65 CZ5:CZ65 DA5:DA59 DA61 DA63 DA65 DB5:DH65 DI5:DP5 DI7:DP7 DI9:DP9 DI11:DP11 DI13:DP13 DI15:DP15 DI17:DP17 DI19:DP20 DI24:DP25 DI27:DP27 DI29:DP29 DI31:DP31 DI33:DP33 DI35:DP35 DI37:DP37 DI39:DP39 DI41:DP41 DI43:DP43 DI45:DP45 DI47:DP47 DI49:DP49 DI51:DP51 DI53:DP53 DI55:DP55 DI57:DP57 DI59:DP59 DI61:DP61 DI63:DP63 DI65:DP65 DQ5:DQ65 DR5:DW5 DR7:DW7 DR9:DW9 DR11:DW11 DR13:DR15 DR17:DW17 DR19:DW20 DR24:DR31 DR33:DR35 DR37:DW37 DR39:DW39 DR41:DR49 DR51:DW51 DR53:DW53 DR55:DW55 DR57:DW57 DR59 DR61 DR63 DR65 DS13:DW13 DS15:DW15 DS24:DW25 DS27:DW27 DS29:DW29 DS31:DW31 DS33:DW33 DS35:DW35 DS41:DW41 DS43:DW43 DS45:DW45 DS47:DW47 DS49:DW49 DX5:DX65">
    <cfRule type="cellIs" priority="14" dxfId="7" operator="greaterThan" stopIfTrue="1">
      <formula>0</formula>
    </cfRule>
  </conditionalFormatting>
  <conditionalFormatting sqref="CY6 CY8 CY10 CY12 CY14 CY16 CY18 CY21:CY23 CY26 CY28 CY30 CY32 CY34 CY36 CY38 CY40 CY42 CY44 CY46 CY48 CY50 CY52 CY54 CY56 CY58 CY60 CY62 CY64 DA60 DA62 DA64 DI6:DP6 DI8:DP8 DI10:DP10 DI12:DP12 DI14:DP14 DI16:DP16 DI18:DP18 DI21:DP23 DI26:DP26 DI28:DP28 DI30:DP30 DI32:DP32 DI34:DP34 DI36:DP36 DI38:DP38 DI40:DP40 DI42:DP42 DI44:DP44 DI46:DP46 DI48:DP48 DI50:DP50 DI52:DP52 DI54:DP54 DI56:DP56 DI58:DP58 DI60:DP60 DI62:DP62 DI64:DP64 DR6:DW6 DR8:DW8 DR10:DW10 DR12:DW12 DR16:DW16 DR18:DW18 DR21:DW23 DR32:DW32 DR36:DW36 DR38:DW38 DR40:DW40 DR50:DW50 DR52:DW52 DR54:DW54 DR56:DW56 DR58 DR60 DR62 DR64 DS14:DW14 DS26:DW26 DS28:DW28 DS30:DW30 DS34:DW34 DS42:DW42 DS44:DW44 DS46:DW46 DS48:DW48 DS58:DW65 DY5:EP65">
    <cfRule type="cellIs" priority="15" dxfId="7" operator="greaterThan" stopIfTrue="1">
      <formula>0</formula>
    </cfRule>
  </conditionalFormatting>
  <conditionalFormatting sqref="CC5:CC65">
    <cfRule type="cellIs" priority="16" dxfId="2" operator="lessThanOrEqual" stopIfTrue="1">
      <formula>5.9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70"/>
  <sheetViews>
    <sheetView zoomScale="65" zoomScaleNormal="65" workbookViewId="0" topLeftCell="A2">
      <pane ySplit="1725" topLeftCell="A3" activePane="bottomLeft" state="split"/>
      <selection pane="topLeft" activeCell="A2" sqref="A2"/>
      <selection pane="bottomLeft" activeCell="Y11" sqref="Y11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40.140625" style="0" customWidth="1"/>
    <col min="5" max="5" width="5.8515625" style="0" customWidth="1"/>
    <col min="6" max="7" width="0" style="0" hidden="1" customWidth="1"/>
    <col min="8" max="9" width="5.57421875" style="0" customWidth="1"/>
    <col min="10" max="11" width="0" style="0" hidden="1" customWidth="1"/>
    <col min="12" max="12" width="4.00390625" style="0" customWidth="1"/>
    <col min="13" max="14" width="4.421875" style="0" customWidth="1"/>
    <col min="15" max="16" width="0" style="0" hidden="1" customWidth="1"/>
    <col min="17" max="17" width="6.421875" style="0" customWidth="1"/>
    <col min="18" max="18" width="4.57421875" style="0" customWidth="1"/>
    <col min="19" max="20" width="0" style="0" hidden="1" customWidth="1"/>
    <col min="21" max="21" width="4.57421875" style="0" customWidth="1"/>
    <col min="22" max="23" width="0" style="0" hidden="1" customWidth="1"/>
    <col min="24" max="24" width="4.28125" style="0" customWidth="1"/>
    <col min="25" max="25" width="9.140625" style="81" customWidth="1"/>
    <col min="26" max="27" width="6.28125" style="0" customWidth="1"/>
    <col min="28" max="29" width="0" style="0" hidden="1" customWidth="1"/>
    <col min="30" max="30" width="8.00390625" style="0" customWidth="1"/>
    <col min="31" max="31" width="5.57421875" style="0" customWidth="1"/>
    <col min="32" max="32" width="8.00390625" style="0" customWidth="1"/>
    <col min="33" max="33" width="6.28125" style="82" customWidth="1"/>
    <col min="34" max="34" width="11.57421875" style="0" customWidth="1"/>
    <col min="35" max="89" width="4.00390625" style="0" customWidth="1"/>
    <col min="90" max="16384" width="11.57421875" style="0" customWidth="1"/>
  </cols>
  <sheetData>
    <row r="1" spans="1:89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>
        <v>10</v>
      </c>
      <c r="J1" s="86"/>
      <c r="K1" s="86"/>
      <c r="L1" s="86"/>
      <c r="M1" s="86"/>
      <c r="N1" s="86">
        <v>10</v>
      </c>
      <c r="O1" s="86"/>
      <c r="P1" s="86"/>
      <c r="Q1" s="86"/>
      <c r="R1" s="86"/>
      <c r="S1" s="86"/>
      <c r="T1" s="86"/>
      <c r="U1" s="86"/>
      <c r="V1" s="86"/>
      <c r="W1" s="86"/>
      <c r="X1" s="86"/>
      <c r="Y1" s="86">
        <f>Calendário!I27</f>
        <v>72</v>
      </c>
      <c r="Z1" s="86" t="s">
        <v>53</v>
      </c>
      <c r="AA1" s="86"/>
      <c r="AB1" s="86"/>
      <c r="AC1" s="86"/>
      <c r="AD1" s="86"/>
      <c r="AE1" s="86"/>
      <c r="AF1" s="86"/>
      <c r="AG1" s="90"/>
      <c r="AH1" s="86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</row>
    <row r="2" spans="1:89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287</v>
      </c>
      <c r="I2" s="86" t="s">
        <v>59</v>
      </c>
      <c r="J2" s="86"/>
      <c r="K2" s="86"/>
      <c r="L2" s="86" t="s">
        <v>60</v>
      </c>
      <c r="M2" s="86" t="s">
        <v>288</v>
      </c>
      <c r="N2" s="86" t="s">
        <v>62</v>
      </c>
      <c r="O2" s="86"/>
      <c r="P2" s="86"/>
      <c r="Q2" s="86" t="s">
        <v>289</v>
      </c>
      <c r="R2" s="86" t="s">
        <v>64</v>
      </c>
      <c r="S2" s="86"/>
      <c r="T2" s="86"/>
      <c r="U2" s="86" t="s">
        <v>65</v>
      </c>
      <c r="V2" s="86"/>
      <c r="W2" s="86"/>
      <c r="X2" s="86" t="s">
        <v>66</v>
      </c>
      <c r="Y2" s="86" t="s">
        <v>67</v>
      </c>
      <c r="Z2" s="86" t="s">
        <v>68</v>
      </c>
      <c r="AA2" s="86" t="s">
        <v>69</v>
      </c>
      <c r="AB2" s="86" t="s">
        <v>70</v>
      </c>
      <c r="AC2" s="86" t="s">
        <v>71</v>
      </c>
      <c r="AD2" s="86" t="s">
        <v>72</v>
      </c>
      <c r="AE2" s="86" t="s">
        <v>290</v>
      </c>
      <c r="AF2" s="86" t="s">
        <v>74</v>
      </c>
      <c r="AG2" s="90" t="s">
        <v>75</v>
      </c>
      <c r="AH2" s="86"/>
      <c r="AI2" s="95" t="s">
        <v>32</v>
      </c>
      <c r="AJ2" s="95" t="s">
        <v>33</v>
      </c>
      <c r="AK2" s="95" t="s">
        <v>32</v>
      </c>
      <c r="AL2" s="95" t="s">
        <v>33</v>
      </c>
      <c r="AM2" s="95" t="s">
        <v>32</v>
      </c>
      <c r="AN2" s="95" t="s">
        <v>32</v>
      </c>
      <c r="AO2" s="95" t="s">
        <v>33</v>
      </c>
      <c r="AP2" s="95" t="s">
        <v>32</v>
      </c>
      <c r="AQ2" s="95" t="s">
        <v>33</v>
      </c>
      <c r="AR2" s="95" t="s">
        <v>32</v>
      </c>
      <c r="AS2" s="95" t="s">
        <v>33</v>
      </c>
      <c r="AT2" s="95" t="s">
        <v>32</v>
      </c>
      <c r="AU2" s="95" t="s">
        <v>33</v>
      </c>
      <c r="AV2" s="95" t="s">
        <v>32</v>
      </c>
      <c r="AW2" s="95" t="s">
        <v>33</v>
      </c>
      <c r="AX2" s="95" t="s">
        <v>32</v>
      </c>
      <c r="AY2" s="95" t="s">
        <v>33</v>
      </c>
      <c r="AZ2" s="95" t="s">
        <v>32</v>
      </c>
      <c r="BA2" s="95" t="s">
        <v>33</v>
      </c>
      <c r="BB2" s="95" t="s">
        <v>32</v>
      </c>
      <c r="BC2" s="95" t="s">
        <v>33</v>
      </c>
      <c r="BD2" s="95" t="s">
        <v>32</v>
      </c>
      <c r="BE2" s="95" t="s">
        <v>32</v>
      </c>
      <c r="BF2" s="95" t="s">
        <v>33</v>
      </c>
      <c r="BG2" s="95" t="s">
        <v>32</v>
      </c>
      <c r="BH2" s="95" t="s">
        <v>33</v>
      </c>
      <c r="BI2" s="95" t="s">
        <v>32</v>
      </c>
      <c r="BJ2" s="95" t="s">
        <v>33</v>
      </c>
      <c r="BK2" s="95" t="s">
        <v>32</v>
      </c>
      <c r="BL2" s="95" t="s">
        <v>33</v>
      </c>
      <c r="BM2" s="95" t="s">
        <v>32</v>
      </c>
      <c r="BN2" s="95" t="s">
        <v>33</v>
      </c>
      <c r="BO2" s="95" t="s">
        <v>32</v>
      </c>
      <c r="BP2" s="95" t="s">
        <v>32</v>
      </c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86"/>
      <c r="CB2" s="95"/>
      <c r="CC2" s="95"/>
      <c r="CD2" s="86"/>
      <c r="CE2" s="95"/>
      <c r="CF2" s="95"/>
      <c r="CG2" s="95"/>
      <c r="CH2" s="95"/>
      <c r="CI2" s="95"/>
      <c r="CJ2" s="95"/>
      <c r="CK2" s="95"/>
    </row>
    <row r="3" spans="1:89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 t="s">
        <v>70</v>
      </c>
      <c r="AC3" s="86" t="s">
        <v>71</v>
      </c>
      <c r="AD3" s="86"/>
      <c r="AE3" s="86"/>
      <c r="AF3" s="86"/>
      <c r="AG3" s="90"/>
      <c r="AH3" s="86"/>
      <c r="AI3" s="95">
        <v>43173</v>
      </c>
      <c r="AJ3" s="95">
        <v>43175</v>
      </c>
      <c r="AK3" s="95">
        <v>43180</v>
      </c>
      <c r="AL3" s="95">
        <v>43182</v>
      </c>
      <c r="AM3" s="162">
        <v>43187</v>
      </c>
      <c r="AN3" s="95">
        <v>43194</v>
      </c>
      <c r="AO3" s="95">
        <v>43196</v>
      </c>
      <c r="AP3" s="95">
        <v>43201</v>
      </c>
      <c r="AQ3" s="95">
        <v>43203</v>
      </c>
      <c r="AR3" s="95">
        <v>43208</v>
      </c>
      <c r="AS3" s="95">
        <v>43210</v>
      </c>
      <c r="AT3" s="95">
        <v>43215</v>
      </c>
      <c r="AU3" s="95">
        <v>43217</v>
      </c>
      <c r="AV3" s="95">
        <v>43222</v>
      </c>
      <c r="AW3" s="95">
        <v>43224</v>
      </c>
      <c r="AX3" s="95">
        <v>43229</v>
      </c>
      <c r="AY3" s="95">
        <v>43231</v>
      </c>
      <c r="AZ3" s="95">
        <v>43236</v>
      </c>
      <c r="BA3" s="95">
        <v>43238</v>
      </c>
      <c r="BB3" s="95">
        <v>43243</v>
      </c>
      <c r="BC3" s="95">
        <v>43245</v>
      </c>
      <c r="BD3" s="95">
        <v>43250</v>
      </c>
      <c r="BE3" s="95">
        <v>43257</v>
      </c>
      <c r="BF3" s="95">
        <v>43259</v>
      </c>
      <c r="BG3" s="95">
        <v>43264</v>
      </c>
      <c r="BH3" s="95">
        <v>43266</v>
      </c>
      <c r="BI3" s="95">
        <v>43271</v>
      </c>
      <c r="BJ3" s="95">
        <v>43273</v>
      </c>
      <c r="BK3" s="95">
        <v>43278</v>
      </c>
      <c r="BL3" s="95">
        <v>43280</v>
      </c>
      <c r="BM3" s="95">
        <v>43285</v>
      </c>
      <c r="BN3" s="95">
        <v>43287</v>
      </c>
      <c r="BO3" s="95">
        <v>43292</v>
      </c>
      <c r="BP3" s="95">
        <v>43299</v>
      </c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9">
        <v>11</v>
      </c>
    </row>
    <row r="4" spans="1:89" s="97" customFormat="1" ht="110.2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90"/>
      <c r="AH4" s="86"/>
      <c r="AI4" s="95" t="s">
        <v>291</v>
      </c>
      <c r="AJ4" s="95" t="s">
        <v>292</v>
      </c>
      <c r="AK4" s="95" t="s">
        <v>293</v>
      </c>
      <c r="AL4" s="95" t="s">
        <v>294</v>
      </c>
      <c r="AM4" s="162" t="s">
        <v>295</v>
      </c>
      <c r="AN4" s="95" t="s">
        <v>296</v>
      </c>
      <c r="AO4" s="95" t="s">
        <v>297</v>
      </c>
      <c r="AP4" s="95" t="s">
        <v>298</v>
      </c>
      <c r="AQ4" s="95" t="s">
        <v>299</v>
      </c>
      <c r="AR4" s="95" t="s">
        <v>300</v>
      </c>
      <c r="AS4" s="95" t="s">
        <v>301</v>
      </c>
      <c r="AT4" s="95" t="s">
        <v>302</v>
      </c>
      <c r="AU4" s="95" t="s">
        <v>303</v>
      </c>
      <c r="AV4" s="95" t="s">
        <v>304</v>
      </c>
      <c r="AW4" s="95" t="s">
        <v>305</v>
      </c>
      <c r="AX4" s="95" t="s">
        <v>306</v>
      </c>
      <c r="AY4" s="95" t="s">
        <v>307</v>
      </c>
      <c r="AZ4" s="95" t="s">
        <v>308</v>
      </c>
      <c r="BA4" s="95" t="s">
        <v>309</v>
      </c>
      <c r="BB4" s="95" t="s">
        <v>310</v>
      </c>
      <c r="BC4" s="95"/>
      <c r="BD4" s="95"/>
      <c r="BE4" s="95"/>
      <c r="BF4" s="95" t="s">
        <v>311</v>
      </c>
      <c r="BG4" s="95" t="s">
        <v>312</v>
      </c>
      <c r="BH4" s="95" t="s">
        <v>313</v>
      </c>
      <c r="BI4" s="95" t="s">
        <v>314</v>
      </c>
      <c r="BJ4" s="95"/>
      <c r="BK4" s="95"/>
      <c r="BL4" s="95" t="s">
        <v>315</v>
      </c>
      <c r="BM4" s="95" t="s">
        <v>316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9"/>
    </row>
    <row r="5" spans="1:89" s="120" customFormat="1" ht="16.5" customHeight="1">
      <c r="A5"/>
      <c r="B5" s="100">
        <v>1</v>
      </c>
      <c r="C5" s="163" t="s">
        <v>317</v>
      </c>
      <c r="D5" s="102" t="s">
        <v>318</v>
      </c>
      <c r="E5" s="102" t="s">
        <v>126</v>
      </c>
      <c r="F5" s="102">
        <v>64</v>
      </c>
      <c r="G5" s="102" t="s">
        <v>319</v>
      </c>
      <c r="H5" s="102">
        <v>7.6</v>
      </c>
      <c r="I5" s="104">
        <f>IF(H5="","",H5*10/12)</f>
        <v>6.333333333333333</v>
      </c>
      <c r="J5" s="104"/>
      <c r="K5" s="104"/>
      <c r="L5" s="104"/>
      <c r="M5" s="104">
        <v>16.5</v>
      </c>
      <c r="N5" s="104">
        <f>IF(M5="","",M5/1.8)</f>
        <v>9.166666666666666</v>
      </c>
      <c r="O5" s="104"/>
      <c r="P5" s="104"/>
      <c r="Q5" s="104"/>
      <c r="R5" s="104"/>
      <c r="S5" s="104"/>
      <c r="T5" s="104"/>
      <c r="U5" s="104"/>
      <c r="V5" s="104"/>
      <c r="W5" s="104"/>
      <c r="X5" s="108">
        <f>SUM(AI5:CJ5)</f>
        <v>2</v>
      </c>
      <c r="Y5" s="109">
        <f>X5/Y$1*100</f>
        <v>2.7777777777777777</v>
      </c>
      <c r="Z5" s="110">
        <f>(I5+L5+N5+Q5+R5+U5)/3</f>
        <v>5.166666666666667</v>
      </c>
      <c r="AA5" s="110">
        <f>Z5*10</f>
        <v>51.66666666666667</v>
      </c>
      <c r="AB5" s="111"/>
      <c r="AC5" s="111"/>
      <c r="AD5" s="112" t="str">
        <f>IF(Y5&gt;25,"RF",IF(Z5&gt;5.9,"A","EE"))</f>
        <v>EE</v>
      </c>
      <c r="AE5" s="113"/>
      <c r="AF5" s="112" t="str">
        <f>IF(AD5="A","A",IF(AD5="RF",AD5,IF(AD5="EE",IF(AE5="",AD5,IF(AE5&gt;5.9,"A","RNEE")))))</f>
        <v>EE</v>
      </c>
      <c r="AG5" s="114">
        <f>IF(AE5="",Z5,AE5)</f>
        <v>5.166666666666667</v>
      </c>
      <c r="AH5" s="115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7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7"/>
      <c r="BJ5" s="116"/>
      <c r="BK5" s="116"/>
      <c r="BL5" s="116"/>
      <c r="BM5" s="116"/>
      <c r="BN5" s="116"/>
      <c r="BO5" s="117">
        <f>IF(R5="",2,"")</f>
        <v>2</v>
      </c>
      <c r="BP5" s="118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9"/>
    </row>
    <row r="6" spans="1:89" s="120" customFormat="1" ht="16.5" customHeight="1">
      <c r="A6"/>
      <c r="B6" s="121">
        <v>2</v>
      </c>
      <c r="C6" s="164" t="s">
        <v>320</v>
      </c>
      <c r="D6" s="123" t="s">
        <v>321</v>
      </c>
      <c r="E6" s="123" t="s">
        <v>322</v>
      </c>
      <c r="F6" s="123">
        <v>64</v>
      </c>
      <c r="G6" s="123" t="s">
        <v>323</v>
      </c>
      <c r="H6" s="123">
        <v>10.5</v>
      </c>
      <c r="I6" s="126">
        <f>IF(H6="","",H6*10/12)</f>
        <v>8.75</v>
      </c>
      <c r="J6" s="126"/>
      <c r="K6" s="126"/>
      <c r="L6" s="126">
        <v>1</v>
      </c>
      <c r="M6" s="126">
        <v>16</v>
      </c>
      <c r="N6" s="126">
        <f>IF(M6="","",M6/1.8)</f>
        <v>8.88888888888889</v>
      </c>
      <c r="O6" s="126"/>
      <c r="P6" s="126"/>
      <c r="Q6" s="126"/>
      <c r="R6" s="126"/>
      <c r="S6" s="126"/>
      <c r="T6" s="126"/>
      <c r="U6" s="126"/>
      <c r="V6" s="126"/>
      <c r="W6" s="126"/>
      <c r="X6" s="131">
        <f>SUM(AI6:CJ6)</f>
        <v>2</v>
      </c>
      <c r="Y6" s="132">
        <f>X6/Y$1*100</f>
        <v>2.7777777777777777</v>
      </c>
      <c r="Z6" s="133">
        <f>(I6+L6+N6+Q6+R6+U6)/3</f>
        <v>6.212962962962963</v>
      </c>
      <c r="AA6" s="133">
        <f>Z6*10</f>
        <v>62.129629629629626</v>
      </c>
      <c r="AB6" s="134"/>
      <c r="AC6" s="134"/>
      <c r="AD6" s="135" t="str">
        <f>IF(Y6&gt;25,"RF",IF(Z6&gt;5.9,"A","EE"))</f>
        <v>A</v>
      </c>
      <c r="AE6" s="136"/>
      <c r="AF6" s="135" t="str">
        <f>IF(AD6="A","A",IF(AD6="RF",AD6,IF(AD6="EE",IF(AE6="",AD6,IF(AE6&gt;5.9,"A","RNEE")))))</f>
        <v>A</v>
      </c>
      <c r="AG6" s="137">
        <f>IF(AE6="",Z6,AE6)</f>
        <v>6.212962962962963</v>
      </c>
      <c r="AH6" s="115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7">
        <f>IF(I6="",2,"")</f>
      </c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7"/>
      <c r="BJ6" s="116"/>
      <c r="BK6" s="116"/>
      <c r="BL6" s="116"/>
      <c r="BM6" s="116"/>
      <c r="BN6" s="116"/>
      <c r="BO6" s="117">
        <f>IF(R6="",2,"")</f>
        <v>2</v>
      </c>
      <c r="BP6" s="118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9"/>
    </row>
    <row r="7" spans="1:89" s="120" customFormat="1" ht="16.5" customHeight="1">
      <c r="A7"/>
      <c r="B7" s="100">
        <v>3</v>
      </c>
      <c r="C7" s="163" t="s">
        <v>324</v>
      </c>
      <c r="D7" s="102" t="s">
        <v>325</v>
      </c>
      <c r="E7" s="102" t="s">
        <v>126</v>
      </c>
      <c r="F7" s="102">
        <v>64</v>
      </c>
      <c r="G7" s="102" t="s">
        <v>326</v>
      </c>
      <c r="H7" s="102">
        <v>10</v>
      </c>
      <c r="I7" s="104">
        <f>IF(H7="","",H7*10/12)</f>
        <v>8.333333333333334</v>
      </c>
      <c r="J7" s="104"/>
      <c r="K7" s="104"/>
      <c r="L7" s="104"/>
      <c r="M7" s="104">
        <v>9</v>
      </c>
      <c r="N7" s="104">
        <f>IF(M7="","",M7/1.8)</f>
        <v>5</v>
      </c>
      <c r="O7" s="104"/>
      <c r="P7" s="104"/>
      <c r="Q7" s="104"/>
      <c r="R7" s="104"/>
      <c r="S7" s="104"/>
      <c r="T7" s="104"/>
      <c r="U7" s="104"/>
      <c r="V7" s="104"/>
      <c r="W7" s="104"/>
      <c r="X7" s="108">
        <f>SUM(AI7:CJ7)</f>
        <v>4</v>
      </c>
      <c r="Y7" s="109">
        <f>X7/Y$1*100</f>
        <v>5.555555555555555</v>
      </c>
      <c r="Z7" s="110">
        <f>(I7+L7+N7+Q7+R7+U7)/3</f>
        <v>4.444444444444445</v>
      </c>
      <c r="AA7" s="110">
        <f>Z7*10</f>
        <v>44.44444444444444</v>
      </c>
      <c r="AB7" s="111"/>
      <c r="AC7" s="111"/>
      <c r="AD7" s="112" t="str">
        <f>IF(Y7&gt;25,"RF",IF(Z7&gt;5.9,"A","EE"))</f>
        <v>EE</v>
      </c>
      <c r="AE7" s="113"/>
      <c r="AF7" s="112" t="str">
        <f>IF(AD7="A","A",IF(AD7="RF",AD7,IF(AD7="EE",IF(AE7="",AD7,IF(AE7&gt;5.9,"A","RNEE")))))</f>
        <v>EE</v>
      </c>
      <c r="AG7" s="114">
        <f>IF(AE7="",Z7,AE7)</f>
        <v>4.444444444444445</v>
      </c>
      <c r="AH7" s="115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>
        <f>IF(I7="",2,"")</f>
      </c>
      <c r="AU7" s="116"/>
      <c r="AV7" s="116"/>
      <c r="AW7" s="116"/>
      <c r="AX7" s="116">
        <v>2</v>
      </c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7"/>
      <c r="BJ7" s="116"/>
      <c r="BK7" s="116"/>
      <c r="BL7" s="116"/>
      <c r="BM7" s="116"/>
      <c r="BN7" s="116"/>
      <c r="BO7" s="117">
        <f>IF(R7="",2,"")</f>
        <v>2</v>
      </c>
      <c r="BP7" s="118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9"/>
    </row>
    <row r="8" spans="1:89" s="120" customFormat="1" ht="16.5" customHeight="1">
      <c r="A8"/>
      <c r="B8" s="121">
        <v>4</v>
      </c>
      <c r="C8" s="164" t="s">
        <v>327</v>
      </c>
      <c r="D8" s="123" t="s">
        <v>328</v>
      </c>
      <c r="E8" s="123" t="s">
        <v>126</v>
      </c>
      <c r="F8" s="123">
        <v>64</v>
      </c>
      <c r="G8" s="123" t="s">
        <v>329</v>
      </c>
      <c r="H8" s="123"/>
      <c r="I8" s="126">
        <f>IF(H8="","",H8*10/12)</f>
      </c>
      <c r="J8" s="126"/>
      <c r="K8" s="126"/>
      <c r="L8" s="126"/>
      <c r="M8" s="126">
        <v>0</v>
      </c>
      <c r="N8" s="126">
        <f>IF(M8="","",M8/1.8)</f>
        <v>0</v>
      </c>
      <c r="O8" s="126"/>
      <c r="P8" s="126"/>
      <c r="Q8" s="126"/>
      <c r="R8" s="126"/>
      <c r="S8" s="126"/>
      <c r="T8" s="126"/>
      <c r="U8" s="126"/>
      <c r="V8" s="126"/>
      <c r="W8" s="126"/>
      <c r="X8" s="131">
        <f>SUM(AI8:CJ8)</f>
        <v>30</v>
      </c>
      <c r="Y8" s="132">
        <f>X8/Y$1*100</f>
        <v>41.66666666666667</v>
      </c>
      <c r="Z8" s="133">
        <f>(I8+L8+N8+Q8+R8+U8)/3</f>
        <v>0</v>
      </c>
      <c r="AA8" s="133">
        <f>Z8*10</f>
        <v>0</v>
      </c>
      <c r="AB8" s="134"/>
      <c r="AC8" s="134"/>
      <c r="AD8" s="135" t="str">
        <f>IF(Y8&gt;25,"RF",IF(Z8&gt;5.9,"A","EE"))</f>
        <v>RF</v>
      </c>
      <c r="AE8" s="136"/>
      <c r="AF8" s="135" t="str">
        <f>IF(AD8="A","A",IF(AD8="RF",AD8,IF(AD8="EE",IF(AE8="",AD8,IF(AE8&gt;5.9,"A","RNEE")))))</f>
        <v>RF</v>
      </c>
      <c r="AG8" s="137">
        <f>IF(AE8="",Z8,AE8)</f>
        <v>0</v>
      </c>
      <c r="AH8" s="115"/>
      <c r="AI8" s="116">
        <v>2</v>
      </c>
      <c r="AJ8" s="116">
        <v>2</v>
      </c>
      <c r="AK8" s="116">
        <v>2</v>
      </c>
      <c r="AL8" s="116"/>
      <c r="AM8" s="116">
        <v>2</v>
      </c>
      <c r="AN8" s="116"/>
      <c r="AO8" s="116"/>
      <c r="AP8" s="116">
        <v>2</v>
      </c>
      <c r="AQ8" s="116"/>
      <c r="AR8" s="116"/>
      <c r="AS8" s="116">
        <v>2</v>
      </c>
      <c r="AT8" s="117">
        <f>IF(I8="",2,"")</f>
        <v>2</v>
      </c>
      <c r="AU8" s="116">
        <v>2</v>
      </c>
      <c r="AV8" s="116"/>
      <c r="AW8" s="116"/>
      <c r="AX8" s="116">
        <v>2</v>
      </c>
      <c r="AY8" s="116">
        <v>2</v>
      </c>
      <c r="AZ8" s="116">
        <v>2</v>
      </c>
      <c r="BA8" s="116"/>
      <c r="BB8" s="116"/>
      <c r="BC8" s="116"/>
      <c r="BD8" s="116"/>
      <c r="BE8" s="116"/>
      <c r="BF8" s="116">
        <v>2</v>
      </c>
      <c r="BG8" s="116"/>
      <c r="BH8" s="116"/>
      <c r="BI8" s="117"/>
      <c r="BJ8" s="116"/>
      <c r="BK8" s="116"/>
      <c r="BL8" s="116">
        <v>2</v>
      </c>
      <c r="BM8" s="116">
        <v>2</v>
      </c>
      <c r="BN8" s="116"/>
      <c r="BO8" s="117">
        <f>IF(R8="",2,"")</f>
        <v>2</v>
      </c>
      <c r="BP8" s="118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9"/>
    </row>
    <row r="9" spans="1:89" s="120" customFormat="1" ht="16.5" customHeight="1">
      <c r="A9"/>
      <c r="B9" s="100">
        <v>5</v>
      </c>
      <c r="C9" s="163" t="s">
        <v>330</v>
      </c>
      <c r="D9" s="102" t="s">
        <v>331</v>
      </c>
      <c r="E9" s="102" t="s">
        <v>332</v>
      </c>
      <c r="F9" s="102">
        <v>64</v>
      </c>
      <c r="G9" s="102" t="s">
        <v>333</v>
      </c>
      <c r="H9" s="102"/>
      <c r="I9" s="104">
        <f>IF(H9="","",H9*10/12)</f>
      </c>
      <c r="J9" s="104"/>
      <c r="K9" s="104"/>
      <c r="L9" s="104"/>
      <c r="M9" s="104"/>
      <c r="N9" s="104">
        <f>IF(M9="","",M9/1.8)</f>
      </c>
      <c r="O9" s="104"/>
      <c r="P9" s="104"/>
      <c r="Q9" s="104"/>
      <c r="R9" s="104"/>
      <c r="S9" s="104"/>
      <c r="T9" s="104"/>
      <c r="U9" s="104"/>
      <c r="V9" s="104"/>
      <c r="W9" s="104"/>
      <c r="X9" s="108">
        <f>SUM(AI9:CJ9)</f>
        <v>14</v>
      </c>
      <c r="Y9" s="109">
        <f>X9/Y$1*100</f>
        <v>19.444444444444446</v>
      </c>
      <c r="Z9" s="110">
        <f>(I9+L9+N9+Q9+R9+U9)/3</f>
        <v>0</v>
      </c>
      <c r="AA9" s="110">
        <f>Z9*10</f>
        <v>0</v>
      </c>
      <c r="AB9" s="111"/>
      <c r="AC9" s="111"/>
      <c r="AD9" s="112" t="str">
        <f>IF(Y9&gt;25,"RF",IF(Z9&gt;5.9,"A","EE"))</f>
        <v>EE</v>
      </c>
      <c r="AE9" s="113"/>
      <c r="AF9" s="112" t="str">
        <f>IF(AD9="A","A",IF(AD9="RF",AD9,IF(AD9="EE",IF(AE9="",AD9,IF(AE9&gt;5.9,"A","RNEE")))))</f>
        <v>EE</v>
      </c>
      <c r="AG9" s="114">
        <f>IF(AE9="",Z9,AE9)</f>
        <v>0</v>
      </c>
      <c r="AH9" s="115"/>
      <c r="AI9" s="116"/>
      <c r="AJ9" s="116">
        <v>2</v>
      </c>
      <c r="AK9" s="116"/>
      <c r="AL9" s="116"/>
      <c r="AM9" s="116"/>
      <c r="AN9" s="116"/>
      <c r="AO9" s="116">
        <v>2</v>
      </c>
      <c r="AP9" s="116"/>
      <c r="AQ9" s="116"/>
      <c r="AR9" s="116"/>
      <c r="AS9" s="116"/>
      <c r="AT9" s="117">
        <f>IF(I9="",2,"")</f>
        <v>2</v>
      </c>
      <c r="AU9" s="116">
        <v>2</v>
      </c>
      <c r="AV9" s="116"/>
      <c r="AW9" s="116"/>
      <c r="AX9" s="116"/>
      <c r="AY9" s="116"/>
      <c r="AZ9" s="116"/>
      <c r="BA9" s="116"/>
      <c r="BB9" s="116"/>
      <c r="BC9" s="116"/>
      <c r="BD9" s="116"/>
      <c r="BE9" s="116">
        <v>2</v>
      </c>
      <c r="BF9" s="116"/>
      <c r="BG9" s="116"/>
      <c r="BH9" s="116"/>
      <c r="BI9" s="117">
        <v>2</v>
      </c>
      <c r="BJ9" s="116"/>
      <c r="BK9" s="116"/>
      <c r="BL9" s="116"/>
      <c r="BM9" s="116"/>
      <c r="BN9" s="116"/>
      <c r="BO9" s="117">
        <f>IF(R9="",2,"")</f>
        <v>2</v>
      </c>
      <c r="BP9" s="118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9"/>
    </row>
    <row r="10" spans="1:89" s="120" customFormat="1" ht="16.5" customHeight="1">
      <c r="A10"/>
      <c r="B10" s="121">
        <v>6</v>
      </c>
      <c r="C10" s="164" t="s">
        <v>334</v>
      </c>
      <c r="D10" s="123" t="s">
        <v>335</v>
      </c>
      <c r="E10" s="123" t="s">
        <v>336</v>
      </c>
      <c r="F10" s="123">
        <v>64</v>
      </c>
      <c r="G10" s="123" t="s">
        <v>337</v>
      </c>
      <c r="H10" s="123">
        <v>9</v>
      </c>
      <c r="I10" s="126">
        <f>IF(H10="","",H10*10/12)</f>
        <v>7.5</v>
      </c>
      <c r="J10" s="126"/>
      <c r="K10" s="126"/>
      <c r="L10" s="126">
        <v>1</v>
      </c>
      <c r="M10" s="126"/>
      <c r="N10" s="126">
        <f>IF(M10="","",M10/1.8)</f>
      </c>
      <c r="O10" s="126"/>
      <c r="P10" s="126"/>
      <c r="Q10" s="126"/>
      <c r="R10" s="126"/>
      <c r="S10" s="126"/>
      <c r="T10" s="126"/>
      <c r="U10" s="126"/>
      <c r="V10" s="126"/>
      <c r="W10" s="126"/>
      <c r="X10" s="131">
        <f>SUM(AI10:CJ10)</f>
        <v>6</v>
      </c>
      <c r="Y10" s="132">
        <f>X10/Y$1*100</f>
        <v>8.333333333333332</v>
      </c>
      <c r="Z10" s="133">
        <f>(I10+L10+N10+Q10+R10+U10)/3</f>
        <v>2.8333333333333335</v>
      </c>
      <c r="AA10" s="133">
        <f>Z10*10</f>
        <v>28.333333333333336</v>
      </c>
      <c r="AB10" s="134"/>
      <c r="AC10" s="134"/>
      <c r="AD10" s="135" t="str">
        <f>IF(Y10&gt;25,"RF",IF(Z10&gt;5.9,"A","EE"))</f>
        <v>EE</v>
      </c>
      <c r="AE10" s="136"/>
      <c r="AF10" s="135" t="str">
        <f>IF(AD10="A","A",IF(AD10="RF",AD10,IF(AD10="EE",IF(AE10="",AD10,IF(AE10&gt;5.9,"A","RNEE")))))</f>
        <v>EE</v>
      </c>
      <c r="AG10" s="137">
        <f>IF(AE10="",Z10,AE10)</f>
        <v>2.8333333333333335</v>
      </c>
      <c r="AH10" s="115"/>
      <c r="AI10" s="116"/>
      <c r="AJ10" s="116"/>
      <c r="AK10" s="116"/>
      <c r="AL10" s="116"/>
      <c r="AM10" s="116"/>
      <c r="AN10" s="116"/>
      <c r="AO10" s="116"/>
      <c r="AP10" s="116">
        <v>2</v>
      </c>
      <c r="AQ10" s="116"/>
      <c r="AR10" s="116"/>
      <c r="AS10" s="116"/>
      <c r="AT10" s="117">
        <f>IF(I10="",2,"")</f>
      </c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>
        <v>2</v>
      </c>
      <c r="BJ10" s="116"/>
      <c r="BK10" s="116"/>
      <c r="BL10" s="116"/>
      <c r="BM10" s="116"/>
      <c r="BN10" s="116"/>
      <c r="BO10" s="117">
        <f>IF(R10="",2,"")</f>
        <v>2</v>
      </c>
      <c r="BP10" s="118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9"/>
    </row>
    <row r="11" spans="1:89" s="120" customFormat="1" ht="16.5" customHeight="1">
      <c r="A11"/>
      <c r="B11" s="100">
        <v>7</v>
      </c>
      <c r="C11" s="163" t="s">
        <v>338</v>
      </c>
      <c r="D11" s="102" t="s">
        <v>339</v>
      </c>
      <c r="E11" s="102" t="s">
        <v>322</v>
      </c>
      <c r="F11" s="102">
        <v>64</v>
      </c>
      <c r="G11" s="102" t="s">
        <v>340</v>
      </c>
      <c r="H11" s="102">
        <v>2.5</v>
      </c>
      <c r="I11" s="104">
        <f>IF(H11="","",H11*10/12)</f>
        <v>2.0833333333333335</v>
      </c>
      <c r="J11" s="104"/>
      <c r="K11" s="104"/>
      <c r="L11" s="104"/>
      <c r="M11" s="104"/>
      <c r="N11" s="104">
        <f>IF(M11="","",M11/1.8)</f>
      </c>
      <c r="O11" s="104"/>
      <c r="P11" s="104"/>
      <c r="Q11" s="104"/>
      <c r="R11" s="104"/>
      <c r="S11" s="104"/>
      <c r="T11" s="104"/>
      <c r="U11" s="104"/>
      <c r="V11" s="104"/>
      <c r="W11" s="104"/>
      <c r="X11" s="108">
        <f>SUM(AI11:CJ11)</f>
        <v>32</v>
      </c>
      <c r="Y11" s="109">
        <f>X11/Y$1*100</f>
        <v>44.44444444444444</v>
      </c>
      <c r="Z11" s="110">
        <f>(I11+L11+N11+Q11+R11+U11)/3</f>
        <v>0.6944444444444445</v>
      </c>
      <c r="AA11" s="110">
        <f>Z11*10</f>
        <v>6.9444444444444455</v>
      </c>
      <c r="AB11" s="111"/>
      <c r="AC11" s="111"/>
      <c r="AD11" s="112" t="str">
        <f>IF(Y11&gt;25,"RF",IF(Z11&gt;5.9,"A","EE"))</f>
        <v>RF</v>
      </c>
      <c r="AE11" s="113"/>
      <c r="AF11" s="112" t="str">
        <f>IF(AD11="A","A",IF(AD11="RF",AD11,IF(AD11="EE",IF(AE11="",AD11,IF(AE11&gt;5.9,"A","RNEE")))))</f>
        <v>RF</v>
      </c>
      <c r="AG11" s="114">
        <f>IF(AE11="",Z11,AE11)</f>
        <v>0.6944444444444445</v>
      </c>
      <c r="AH11" s="115"/>
      <c r="AI11" s="116"/>
      <c r="AJ11" s="116">
        <v>2</v>
      </c>
      <c r="AK11" s="116"/>
      <c r="AL11" s="116"/>
      <c r="AM11" s="116"/>
      <c r="AN11" s="116">
        <v>2</v>
      </c>
      <c r="AO11" s="116"/>
      <c r="AP11" s="116"/>
      <c r="AQ11" s="116"/>
      <c r="AR11" s="116"/>
      <c r="AS11" s="116"/>
      <c r="AT11" s="117">
        <f>IF(I11="",2,"")</f>
      </c>
      <c r="AU11" s="116"/>
      <c r="AV11" s="116">
        <v>2</v>
      </c>
      <c r="AW11" s="116">
        <v>2</v>
      </c>
      <c r="AX11" s="116">
        <v>2</v>
      </c>
      <c r="AY11" s="116">
        <v>2</v>
      </c>
      <c r="AZ11" s="116">
        <v>2</v>
      </c>
      <c r="BA11" s="116">
        <v>2</v>
      </c>
      <c r="BB11" s="116">
        <v>2</v>
      </c>
      <c r="BC11" s="116"/>
      <c r="BD11" s="116"/>
      <c r="BE11" s="116">
        <v>2</v>
      </c>
      <c r="BF11" s="116">
        <v>2</v>
      </c>
      <c r="BG11" s="116">
        <v>2</v>
      </c>
      <c r="BH11" s="116"/>
      <c r="BI11" s="117">
        <v>2</v>
      </c>
      <c r="BJ11" s="116"/>
      <c r="BK11" s="116"/>
      <c r="BL11" s="116">
        <v>2</v>
      </c>
      <c r="BM11" s="116">
        <v>2</v>
      </c>
      <c r="BN11" s="116"/>
      <c r="BO11" s="117">
        <f>IF(R11="",2,"")</f>
        <v>2</v>
      </c>
      <c r="BP11" s="118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9"/>
    </row>
    <row r="12" spans="1:89" s="120" customFormat="1" ht="16.5" customHeight="1">
      <c r="A12"/>
      <c r="B12" s="121">
        <v>8</v>
      </c>
      <c r="C12" s="164" t="s">
        <v>341</v>
      </c>
      <c r="D12" s="123" t="s">
        <v>342</v>
      </c>
      <c r="E12" s="123" t="s">
        <v>126</v>
      </c>
      <c r="F12" s="123">
        <v>64</v>
      </c>
      <c r="G12" s="123" t="s">
        <v>343</v>
      </c>
      <c r="H12" s="123">
        <v>9.5</v>
      </c>
      <c r="I12" s="126">
        <f>IF(H12="","",H12*10/12)</f>
        <v>7.916666666666667</v>
      </c>
      <c r="J12" s="126"/>
      <c r="K12" s="126"/>
      <c r="L12" s="126">
        <v>1</v>
      </c>
      <c r="M12" s="126">
        <v>5.5</v>
      </c>
      <c r="N12" s="126">
        <f>IF(M12="","",M12/1.8)</f>
        <v>3.0555555555555554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31">
        <f>SUM(AI12:CJ12)</f>
        <v>2</v>
      </c>
      <c r="Y12" s="132">
        <f>X12/Y$1*100</f>
        <v>2.7777777777777777</v>
      </c>
      <c r="Z12" s="133">
        <f>(I12+L12+N12+Q12+R12+U12)/3</f>
        <v>3.990740740740741</v>
      </c>
      <c r="AA12" s="133">
        <f>Z12*10</f>
        <v>39.90740740740741</v>
      </c>
      <c r="AB12" s="134"/>
      <c r="AC12" s="134"/>
      <c r="AD12" s="135" t="str">
        <f>IF(Y12&gt;25,"RF",IF(Z12&gt;5.9,"A","EE"))</f>
        <v>EE</v>
      </c>
      <c r="AE12" s="136"/>
      <c r="AF12" s="135" t="str">
        <f>IF(AD12="A","A",IF(AD12="RF",AD12,IF(AD12="EE",IF(AE12="",AD12,IF(AE12&gt;5.9,"A","RNEE")))))</f>
        <v>EE</v>
      </c>
      <c r="AG12" s="137">
        <f>IF(AE12="",Z12,AE12)</f>
        <v>3.990740740740741</v>
      </c>
      <c r="AH12" s="115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7">
        <f>IF(I12="",2,"")</f>
      </c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  <c r="BJ12" s="116"/>
      <c r="BK12" s="116"/>
      <c r="BL12" s="116"/>
      <c r="BM12" s="116"/>
      <c r="BN12" s="116"/>
      <c r="BO12" s="117">
        <f>IF(R12="",2,"")</f>
        <v>2</v>
      </c>
      <c r="BP12" s="118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9"/>
    </row>
    <row r="13" spans="1:89" s="120" customFormat="1" ht="16.5" customHeight="1">
      <c r="A13"/>
      <c r="B13" s="100">
        <v>9</v>
      </c>
      <c r="C13" s="163" t="s">
        <v>344</v>
      </c>
      <c r="D13" s="102" t="s">
        <v>345</v>
      </c>
      <c r="E13" s="102" t="s">
        <v>332</v>
      </c>
      <c r="F13" s="102">
        <v>64</v>
      </c>
      <c r="G13" s="102" t="s">
        <v>346</v>
      </c>
      <c r="H13" s="102"/>
      <c r="I13" s="104">
        <f>IF(H13="","",H13*10/12)</f>
      </c>
      <c r="J13" s="104"/>
      <c r="K13" s="104"/>
      <c r="L13" s="104">
        <v>1</v>
      </c>
      <c r="M13" s="104">
        <v>9</v>
      </c>
      <c r="N13" s="104">
        <f>IF(M13="","",M13/1.8)</f>
        <v>5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8">
        <f>SUM(AI13:CJ13)</f>
        <v>8</v>
      </c>
      <c r="Y13" s="109">
        <f>X13/Y$1*100</f>
        <v>11.11111111111111</v>
      </c>
      <c r="Z13" s="110">
        <f>(I13+L13+N13+Q13+R13+U13)/3</f>
        <v>2</v>
      </c>
      <c r="AA13" s="110">
        <f>Z13*10</f>
        <v>20</v>
      </c>
      <c r="AB13" s="111"/>
      <c r="AC13" s="111"/>
      <c r="AD13" s="112" t="str">
        <f>IF(Y13&gt;25,"RF",IF(Z13&gt;5.9,"A","EE"))</f>
        <v>EE</v>
      </c>
      <c r="AE13" s="113"/>
      <c r="AF13" s="112" t="str">
        <f>IF(AD13="A","A",IF(AD13="RF",AD13,IF(AD13="EE",IF(AE13="",AD13,IF(AE13&gt;5.9,"A","RNEE")))))</f>
        <v>EE</v>
      </c>
      <c r="AG13" s="114">
        <f>IF(AE13="",Z13,AE13)</f>
        <v>2</v>
      </c>
      <c r="AH13" s="115"/>
      <c r="AI13" s="116"/>
      <c r="AJ13" s="116"/>
      <c r="AK13" s="116">
        <v>2</v>
      </c>
      <c r="AL13" s="116"/>
      <c r="AM13" s="116"/>
      <c r="AN13" s="116"/>
      <c r="AO13" s="116"/>
      <c r="AP13" s="116"/>
      <c r="AQ13" s="116"/>
      <c r="AR13" s="116"/>
      <c r="AS13" s="116"/>
      <c r="AT13" s="117">
        <f>IF(I13="",2,"")</f>
        <v>2</v>
      </c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>
        <v>2</v>
      </c>
      <c r="BG13" s="116"/>
      <c r="BH13" s="116"/>
      <c r="BI13" s="117"/>
      <c r="BJ13" s="116"/>
      <c r="BK13" s="116"/>
      <c r="BL13" s="116"/>
      <c r="BM13" s="116"/>
      <c r="BN13" s="116"/>
      <c r="BO13" s="117">
        <f>IF(R13="",2,"")</f>
        <v>2</v>
      </c>
      <c r="BP13" s="118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9"/>
    </row>
    <row r="14" spans="1:89" s="120" customFormat="1" ht="16.5" customHeight="1">
      <c r="A14"/>
      <c r="B14" s="121">
        <v>10</v>
      </c>
      <c r="C14" s="164" t="s">
        <v>347</v>
      </c>
      <c r="D14" s="123" t="s">
        <v>348</v>
      </c>
      <c r="E14" s="123" t="s">
        <v>126</v>
      </c>
      <c r="F14" s="123">
        <v>64</v>
      </c>
      <c r="G14" s="123" t="s">
        <v>349</v>
      </c>
      <c r="H14" s="123">
        <v>9</v>
      </c>
      <c r="I14" s="126">
        <f>IF(H14="","",H14*10/12)</f>
        <v>7.5</v>
      </c>
      <c r="J14" s="126"/>
      <c r="K14" s="126"/>
      <c r="L14" s="126">
        <v>1</v>
      </c>
      <c r="M14" s="126">
        <v>8</v>
      </c>
      <c r="N14" s="126">
        <f>IF(M14="","",M14/1.8)</f>
        <v>4.444444444444445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31">
        <f>SUM(AI14:CJ14)</f>
        <v>4</v>
      </c>
      <c r="Y14" s="132">
        <f>X14/Y$1*100</f>
        <v>5.555555555555555</v>
      </c>
      <c r="Z14" s="133">
        <f>(I14+L14+N14+Q14+R14+U14)/3</f>
        <v>4.314814814814815</v>
      </c>
      <c r="AA14" s="133">
        <f>Z14*10</f>
        <v>43.14814814814815</v>
      </c>
      <c r="AB14" s="134"/>
      <c r="AC14" s="134"/>
      <c r="AD14" s="135" t="str">
        <f>IF(Y14&gt;25,"RF",IF(Z14&gt;5.9,"A","EE"))</f>
        <v>EE</v>
      </c>
      <c r="AE14" s="136"/>
      <c r="AF14" s="135" t="str">
        <f>IF(AD14="A","A",IF(AD14="RF",AD14,IF(AD14="EE",IF(AE14="",AD14,IF(AE14&gt;5.9,"A","RNEE")))))</f>
        <v>EE</v>
      </c>
      <c r="AG14" s="137">
        <f>IF(AE14="",Z14,AE14)</f>
        <v>4.314814814814815</v>
      </c>
      <c r="AH14" s="115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7">
        <f>IF(I14="",2,"")</f>
      </c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  <c r="BJ14" s="116"/>
      <c r="BK14" s="116"/>
      <c r="BL14" s="116">
        <v>2</v>
      </c>
      <c r="BM14" s="116"/>
      <c r="BN14" s="116"/>
      <c r="BO14" s="117">
        <f>IF(R14="",2,"")</f>
        <v>2</v>
      </c>
      <c r="BP14" s="118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9"/>
    </row>
    <row r="15" spans="1:89" s="120" customFormat="1" ht="16.5" customHeight="1">
      <c r="A15"/>
      <c r="B15" s="100">
        <v>11</v>
      </c>
      <c r="C15" s="163" t="s">
        <v>350</v>
      </c>
      <c r="D15" s="102" t="s">
        <v>351</v>
      </c>
      <c r="E15" s="102" t="s">
        <v>126</v>
      </c>
      <c r="F15" s="102">
        <v>64</v>
      </c>
      <c r="G15" s="102" t="s">
        <v>352</v>
      </c>
      <c r="H15" s="102">
        <v>5.5</v>
      </c>
      <c r="I15" s="104">
        <f>IF(H15="","",H15*10/12)</f>
        <v>4.583333333333333</v>
      </c>
      <c r="J15" s="104"/>
      <c r="K15" s="104"/>
      <c r="L15" s="104">
        <v>1</v>
      </c>
      <c r="M15" s="104">
        <v>8.5</v>
      </c>
      <c r="N15" s="104">
        <f>IF(M15="","",M15/1.8)</f>
        <v>4.722222222222222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8">
        <f>SUM(AI15:CJ15)</f>
        <v>12</v>
      </c>
      <c r="Y15" s="109">
        <f>X15/Y$1*100</f>
        <v>16.666666666666664</v>
      </c>
      <c r="Z15" s="110">
        <f>(I15+L15+N15+Q15+R15+U15)/3</f>
        <v>3.435185185185185</v>
      </c>
      <c r="AA15" s="110">
        <f>Z15*10</f>
        <v>34.35185185185185</v>
      </c>
      <c r="AB15" s="111"/>
      <c r="AC15" s="111"/>
      <c r="AD15" s="112" t="str">
        <f>IF(Y15&gt;25,"RF",IF(Z15&gt;5.9,"A","EE"))</f>
        <v>EE</v>
      </c>
      <c r="AE15" s="113"/>
      <c r="AF15" s="112" t="str">
        <f>IF(AD15="A","A",IF(AD15="RF",AD15,IF(AD15="EE",IF(AE15="",AD15,IF(AE15&gt;5.9,"A","RNEE")))))</f>
        <v>EE</v>
      </c>
      <c r="AG15" s="114">
        <f>IF(AE15="",Z15,AE15)</f>
        <v>3.435185185185185</v>
      </c>
      <c r="AH15" s="115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7">
        <f>IF(I15="",2,"")</f>
      </c>
      <c r="AU15" s="116">
        <v>2</v>
      </c>
      <c r="AV15" s="116">
        <v>2</v>
      </c>
      <c r="AW15" s="116">
        <v>2</v>
      </c>
      <c r="AX15" s="116">
        <v>2</v>
      </c>
      <c r="AY15" s="116">
        <v>2</v>
      </c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16"/>
      <c r="BK15" s="116"/>
      <c r="BL15" s="116"/>
      <c r="BM15" s="116"/>
      <c r="BN15" s="116"/>
      <c r="BO15" s="117">
        <f>IF(R15="",2,"")</f>
        <v>2</v>
      </c>
      <c r="BP15" s="118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9"/>
    </row>
    <row r="16" spans="1:89" s="120" customFormat="1" ht="16.5" customHeight="1">
      <c r="A16"/>
      <c r="B16" s="121">
        <v>12</v>
      </c>
      <c r="C16" s="164" t="s">
        <v>353</v>
      </c>
      <c r="D16" s="123" t="s">
        <v>354</v>
      </c>
      <c r="E16" s="123" t="s">
        <v>126</v>
      </c>
      <c r="F16" s="123">
        <v>64</v>
      </c>
      <c r="G16" s="123" t="s">
        <v>355</v>
      </c>
      <c r="H16" s="123">
        <v>6</v>
      </c>
      <c r="I16" s="126">
        <f>IF(H16="","",H16*10/12)</f>
        <v>5</v>
      </c>
      <c r="J16" s="126"/>
      <c r="K16" s="126"/>
      <c r="L16" s="126">
        <v>1</v>
      </c>
      <c r="M16" s="126">
        <v>15</v>
      </c>
      <c r="N16" s="126">
        <f>IF(M16="","",M16/1.8)</f>
        <v>8.333333333333334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31">
        <f>SUM(AI16:CJ16)</f>
        <v>2</v>
      </c>
      <c r="Y16" s="132">
        <f>X16/Y$1*100</f>
        <v>2.7777777777777777</v>
      </c>
      <c r="Z16" s="133">
        <f>(I16+L16+N16+Q16+R16+U16)/3</f>
        <v>4.777777777777778</v>
      </c>
      <c r="AA16" s="133">
        <f>Z16*10</f>
        <v>47.77777777777778</v>
      </c>
      <c r="AB16" s="134"/>
      <c r="AC16" s="134"/>
      <c r="AD16" s="135" t="str">
        <f>IF(Y16&gt;25,"RF",IF(Z16&gt;5.9,"A","EE"))</f>
        <v>EE</v>
      </c>
      <c r="AE16" s="136"/>
      <c r="AF16" s="135" t="str">
        <f>IF(AD16="A","A",IF(AD16="RF",AD16,IF(AD16="EE",IF(AE16="",AD16,IF(AE16&gt;5.9,"A","RNEE")))))</f>
        <v>EE</v>
      </c>
      <c r="AG16" s="137">
        <f>IF(AE16="",Z16,AE16)</f>
        <v>4.777777777777778</v>
      </c>
      <c r="AH16" s="115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7">
        <f>IF(I16="",2,"")</f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7"/>
      <c r="BJ16" s="116"/>
      <c r="BK16" s="116"/>
      <c r="BL16" s="116"/>
      <c r="BM16" s="116"/>
      <c r="BN16" s="116"/>
      <c r="BO16" s="117">
        <f>IF(R16="",2,"")</f>
        <v>2</v>
      </c>
      <c r="BP16" s="118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9"/>
    </row>
    <row r="17" spans="1:89" s="120" customFormat="1" ht="16.5" customHeight="1">
      <c r="A17"/>
      <c r="B17" s="100">
        <v>13</v>
      </c>
      <c r="C17" s="163" t="s">
        <v>356</v>
      </c>
      <c r="D17" s="102" t="s">
        <v>357</v>
      </c>
      <c r="E17" s="102" t="s">
        <v>126</v>
      </c>
      <c r="F17" s="102">
        <v>64</v>
      </c>
      <c r="G17" s="102" t="s">
        <v>358</v>
      </c>
      <c r="H17" s="102">
        <v>5</v>
      </c>
      <c r="I17" s="104">
        <f>IF(H17="","",H17*10/12)</f>
        <v>4.166666666666667</v>
      </c>
      <c r="J17" s="104"/>
      <c r="K17" s="104"/>
      <c r="L17" s="104"/>
      <c r="M17" s="104" t="s">
        <v>211</v>
      </c>
      <c r="N17" s="104">
        <f>IF(M17="","",M17/1.8)</f>
        <v>0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8">
        <f>SUM(AI17:CJ17)</f>
        <v>16</v>
      </c>
      <c r="Y17" s="109">
        <f>X17/Y$1*100</f>
        <v>22.22222222222222</v>
      </c>
      <c r="Z17" s="110">
        <f>(I17+L17+N17+Q17+R17+U17)/3</f>
        <v>1.388888888888889</v>
      </c>
      <c r="AA17" s="110">
        <f>Z17*10</f>
        <v>13.888888888888891</v>
      </c>
      <c r="AB17" s="111"/>
      <c r="AC17" s="111"/>
      <c r="AD17" s="112" t="str">
        <f>IF(Y17&gt;25,"RF",IF(Z17&gt;5.9,"A","EE"))</f>
        <v>EE</v>
      </c>
      <c r="AE17" s="113"/>
      <c r="AF17" s="112" t="str">
        <f>IF(AD17="A","A",IF(AD17="RF",AD17,IF(AD17="EE",IF(AE17="",AD17,IF(AE17&gt;5.9,"A","RNEE")))))</f>
        <v>EE</v>
      </c>
      <c r="AG17" s="114">
        <f>IF(AE17="",Z17,AE17)</f>
        <v>1.388888888888889</v>
      </c>
      <c r="AH17" s="115"/>
      <c r="AI17" s="116"/>
      <c r="AJ17" s="116"/>
      <c r="AK17" s="116"/>
      <c r="AL17" s="116"/>
      <c r="AM17" s="116"/>
      <c r="AN17" s="116"/>
      <c r="AO17" s="116"/>
      <c r="AP17" s="116">
        <v>2</v>
      </c>
      <c r="AQ17" s="116"/>
      <c r="AR17" s="116">
        <v>2</v>
      </c>
      <c r="AS17" s="116">
        <v>2</v>
      </c>
      <c r="AT17" s="117">
        <f>IF(I17="",2,"")</f>
      </c>
      <c r="AU17" s="116">
        <v>2</v>
      </c>
      <c r="AV17" s="116"/>
      <c r="AW17" s="116"/>
      <c r="AX17" s="116">
        <v>2</v>
      </c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7">
        <v>2</v>
      </c>
      <c r="BJ17" s="116"/>
      <c r="BK17" s="116"/>
      <c r="BL17" s="116"/>
      <c r="BM17" s="116">
        <v>2</v>
      </c>
      <c r="BN17" s="116"/>
      <c r="BO17" s="117">
        <f>IF(R17="",2,"")</f>
        <v>2</v>
      </c>
      <c r="BP17" s="118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9"/>
    </row>
    <row r="18" spans="1:89" s="120" customFormat="1" ht="16.5" customHeight="1">
      <c r="A18"/>
      <c r="B18" s="121">
        <v>14</v>
      </c>
      <c r="C18" s="164" t="s">
        <v>359</v>
      </c>
      <c r="D18" s="123" t="s">
        <v>360</v>
      </c>
      <c r="E18" s="123" t="s">
        <v>336</v>
      </c>
      <c r="F18" s="123">
        <v>64</v>
      </c>
      <c r="G18" s="123" t="s">
        <v>361</v>
      </c>
      <c r="H18" s="123"/>
      <c r="I18" s="126">
        <f>IF(H18="","",H18*10/12)</f>
      </c>
      <c r="J18" s="126"/>
      <c r="K18" s="126"/>
      <c r="L18" s="126"/>
      <c r="M18" s="126"/>
      <c r="N18" s="126">
        <f>IF(M18="","",M18/1.8)</f>
      </c>
      <c r="O18" s="126"/>
      <c r="P18" s="126"/>
      <c r="Q18" s="126"/>
      <c r="R18" s="126"/>
      <c r="S18" s="126"/>
      <c r="T18" s="126"/>
      <c r="U18" s="126"/>
      <c r="V18" s="126"/>
      <c r="W18" s="126"/>
      <c r="X18" s="131">
        <f>SUM(AI18:CJ18)</f>
        <v>40</v>
      </c>
      <c r="Y18" s="132">
        <f>X18/Y$1*100</f>
        <v>55.55555555555556</v>
      </c>
      <c r="Z18" s="133">
        <f>(I18+L18+N18+Q18+R18+U18)/3</f>
        <v>0</v>
      </c>
      <c r="AA18" s="133">
        <f>Z18*10</f>
        <v>0</v>
      </c>
      <c r="AB18" s="134"/>
      <c r="AC18" s="134"/>
      <c r="AD18" s="135" t="str">
        <f>IF(Y18&gt;25,"RF",IF(Z18&gt;5.9,"A","EE"))</f>
        <v>RF</v>
      </c>
      <c r="AE18" s="136"/>
      <c r="AF18" s="135" t="str">
        <f>IF(AD18="A","A",IF(AD18="RF",AD18,IF(AD18="EE",IF(AE18="",AD18,IF(AE18&gt;5.9,"A","RNEE")))))</f>
        <v>RF</v>
      </c>
      <c r="AG18" s="137">
        <f>IF(AE18="",Z18,AE18)</f>
        <v>0</v>
      </c>
      <c r="AH18" s="115"/>
      <c r="AI18" s="116">
        <v>2</v>
      </c>
      <c r="AJ18" s="116">
        <v>2</v>
      </c>
      <c r="AK18" s="116"/>
      <c r="AL18" s="116"/>
      <c r="AM18" s="116"/>
      <c r="AN18" s="116"/>
      <c r="AO18" s="116">
        <v>2</v>
      </c>
      <c r="AP18" s="116"/>
      <c r="AQ18" s="116"/>
      <c r="AR18" s="116"/>
      <c r="AS18" s="116">
        <v>2</v>
      </c>
      <c r="AT18" s="117">
        <f>IF(I18="",2,"")</f>
        <v>2</v>
      </c>
      <c r="AU18" s="116">
        <v>2</v>
      </c>
      <c r="AV18" s="116">
        <v>2</v>
      </c>
      <c r="AW18" s="116">
        <v>2</v>
      </c>
      <c r="AX18" s="116">
        <v>2</v>
      </c>
      <c r="AY18" s="116">
        <v>2</v>
      </c>
      <c r="AZ18" s="116">
        <v>2</v>
      </c>
      <c r="BA18" s="116">
        <v>2</v>
      </c>
      <c r="BB18" s="116">
        <v>2</v>
      </c>
      <c r="BC18" s="116"/>
      <c r="BD18" s="116"/>
      <c r="BE18" s="116">
        <v>2</v>
      </c>
      <c r="BF18" s="116">
        <v>2</v>
      </c>
      <c r="BG18" s="116">
        <v>2</v>
      </c>
      <c r="BH18" s="116"/>
      <c r="BI18" s="117">
        <v>2</v>
      </c>
      <c r="BJ18" s="116"/>
      <c r="BK18" s="116"/>
      <c r="BL18" s="116">
        <v>2</v>
      </c>
      <c r="BM18" s="116">
        <v>2</v>
      </c>
      <c r="BN18" s="116"/>
      <c r="BO18" s="117">
        <f>IF(R18="",2,"")</f>
        <v>2</v>
      </c>
      <c r="BP18" s="118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9"/>
    </row>
    <row r="19" spans="1:89" s="120" customFormat="1" ht="16.5" customHeight="1">
      <c r="A19"/>
      <c r="B19" s="100">
        <v>15</v>
      </c>
      <c r="C19" s="163" t="s">
        <v>362</v>
      </c>
      <c r="D19" s="102" t="s">
        <v>363</v>
      </c>
      <c r="E19" s="102" t="s">
        <v>332</v>
      </c>
      <c r="F19" s="102">
        <v>64</v>
      </c>
      <c r="G19" s="102" t="s">
        <v>364</v>
      </c>
      <c r="H19" s="102">
        <v>7.5</v>
      </c>
      <c r="I19" s="104">
        <f>IF(H19="","",H19*10/12)</f>
        <v>6.25</v>
      </c>
      <c r="J19" s="104"/>
      <c r="K19" s="104"/>
      <c r="L19" s="104"/>
      <c r="M19" s="104">
        <v>11.5</v>
      </c>
      <c r="N19" s="104">
        <f>IF(M19="","",M19/1.8)</f>
        <v>6.388888888888888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8">
        <f>SUM(AI19:CJ19)</f>
        <v>6</v>
      </c>
      <c r="Y19" s="109">
        <f>X19/Y$1*100</f>
        <v>8.333333333333332</v>
      </c>
      <c r="Z19" s="110">
        <f>(I19+L19+N19+Q19+R19+U19)/3</f>
        <v>4.212962962962963</v>
      </c>
      <c r="AA19" s="110">
        <f>Z19*10</f>
        <v>42.129629629629626</v>
      </c>
      <c r="AB19" s="111"/>
      <c r="AC19" s="111"/>
      <c r="AD19" s="112" t="str">
        <f>IF(Y19&gt;25,"RF",IF(Z19&gt;5.9,"A","EE"))</f>
        <v>EE</v>
      </c>
      <c r="AE19" s="113"/>
      <c r="AF19" s="112" t="str">
        <f>IF(AD19="A","A",IF(AD19="RF",AD19,IF(AD19="EE",IF(AE19="",AD19,IF(AE19&gt;5.9,"A","RNEE")))))</f>
        <v>EE</v>
      </c>
      <c r="AG19" s="114">
        <f>IF(AE19="",Z19,AE19)</f>
        <v>4.212962962962963</v>
      </c>
      <c r="AH19" s="115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7">
        <f>IF(I19="",2,"")</f>
      </c>
      <c r="AU19" s="116">
        <v>2</v>
      </c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BJ19" s="116"/>
      <c r="BK19" s="116"/>
      <c r="BL19" s="116">
        <v>2</v>
      </c>
      <c r="BM19" s="116"/>
      <c r="BN19" s="116"/>
      <c r="BO19" s="117">
        <f>IF(R19="",2,"")</f>
        <v>2</v>
      </c>
      <c r="BP19" s="118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9"/>
    </row>
    <row r="20" spans="1:89" s="120" customFormat="1" ht="16.5" customHeight="1">
      <c r="A20"/>
      <c r="B20" s="121">
        <v>16</v>
      </c>
      <c r="C20" s="164" t="s">
        <v>365</v>
      </c>
      <c r="D20" s="123" t="s">
        <v>366</v>
      </c>
      <c r="E20" s="123" t="s">
        <v>367</v>
      </c>
      <c r="F20" s="123">
        <v>64</v>
      </c>
      <c r="G20" s="123" t="s">
        <v>368</v>
      </c>
      <c r="H20" s="123"/>
      <c r="I20" s="126">
        <f>IF(H20="","",H20*10/12)</f>
      </c>
      <c r="J20" s="126"/>
      <c r="K20" s="126"/>
      <c r="L20" s="126"/>
      <c r="M20" s="126"/>
      <c r="N20" s="126">
        <f>IF(M20="","",M20/1.8)</f>
      </c>
      <c r="O20" s="126"/>
      <c r="P20" s="126"/>
      <c r="Q20" s="126"/>
      <c r="R20" s="126"/>
      <c r="S20" s="126"/>
      <c r="T20" s="126"/>
      <c r="U20" s="126"/>
      <c r="V20" s="126"/>
      <c r="W20" s="126"/>
      <c r="X20" s="131">
        <f>SUM(AI20:CJ20)</f>
        <v>30</v>
      </c>
      <c r="Y20" s="132">
        <f>X20/Y$1*100</f>
        <v>41.66666666666667</v>
      </c>
      <c r="Z20" s="133">
        <f>(I20+L20+N20+Q20+R20+U20)/3</f>
        <v>0</v>
      </c>
      <c r="AA20" s="133">
        <f>Z20*10</f>
        <v>0</v>
      </c>
      <c r="AB20" s="134"/>
      <c r="AC20" s="134"/>
      <c r="AD20" s="135" t="str">
        <f>IF(Y20&gt;25,"RF",IF(Z20&gt;5.9,"A","EE"))</f>
        <v>RF</v>
      </c>
      <c r="AE20" s="136"/>
      <c r="AF20" s="135" t="str">
        <f>IF(AD20="A","A",IF(AD20="RF",AD20,IF(AD20="EE",IF(AE20="",AD20,IF(AE20&gt;5.9,"A","RNEE")))))</f>
        <v>RF</v>
      </c>
      <c r="AG20" s="137">
        <f>IF(AE20="",Z20,AE20)</f>
        <v>0</v>
      </c>
      <c r="AH20" s="115"/>
      <c r="AI20" s="116">
        <v>2</v>
      </c>
      <c r="AJ20" s="116">
        <v>2</v>
      </c>
      <c r="AK20" s="116">
        <v>2</v>
      </c>
      <c r="AL20" s="116">
        <v>2</v>
      </c>
      <c r="AM20" s="116">
        <v>2</v>
      </c>
      <c r="AN20" s="116"/>
      <c r="AO20" s="116"/>
      <c r="AP20" s="116"/>
      <c r="AQ20" s="116"/>
      <c r="AR20" s="116">
        <v>2</v>
      </c>
      <c r="AS20" s="116"/>
      <c r="AT20" s="117">
        <f>IF(I20="",2,"")</f>
        <v>2</v>
      </c>
      <c r="AU20" s="116">
        <v>2</v>
      </c>
      <c r="AV20" s="116"/>
      <c r="AW20" s="116"/>
      <c r="AX20" s="116"/>
      <c r="AY20" s="116"/>
      <c r="AZ20" s="116"/>
      <c r="BA20" s="116"/>
      <c r="BB20" s="116">
        <v>2</v>
      </c>
      <c r="BC20" s="116"/>
      <c r="BD20" s="116"/>
      <c r="BE20" s="116"/>
      <c r="BF20" s="116">
        <v>2</v>
      </c>
      <c r="BG20" s="116">
        <v>2</v>
      </c>
      <c r="BH20" s="116"/>
      <c r="BI20" s="117">
        <v>2</v>
      </c>
      <c r="BJ20" s="116"/>
      <c r="BK20" s="116"/>
      <c r="BL20" s="116">
        <v>2</v>
      </c>
      <c r="BM20" s="116">
        <v>2</v>
      </c>
      <c r="BN20" s="116"/>
      <c r="BO20" s="117">
        <f>IF(R20="",2,"")</f>
        <v>2</v>
      </c>
      <c r="BP20" s="118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9"/>
    </row>
    <row r="21" spans="1:89" s="120" customFormat="1" ht="16.5" customHeight="1">
      <c r="A21"/>
      <c r="B21" s="100">
        <v>17</v>
      </c>
      <c r="C21" s="163" t="s">
        <v>369</v>
      </c>
      <c r="D21" s="102" t="s">
        <v>370</v>
      </c>
      <c r="E21" s="102" t="s">
        <v>126</v>
      </c>
      <c r="F21" s="102">
        <v>64</v>
      </c>
      <c r="G21" s="102" t="s">
        <v>371</v>
      </c>
      <c r="H21" s="102"/>
      <c r="I21" s="104">
        <f>IF(H21="","",H21*10/12)</f>
      </c>
      <c r="J21" s="104"/>
      <c r="K21" s="104"/>
      <c r="L21" s="104"/>
      <c r="M21" s="104">
        <v>0</v>
      </c>
      <c r="N21" s="104">
        <f>IF(M21="","",M21/1.8)</f>
        <v>0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8">
        <f>SUM(AI21:CJ21)</f>
        <v>14</v>
      </c>
      <c r="Y21" s="109">
        <f>X21/Y$1*100</f>
        <v>19.444444444444446</v>
      </c>
      <c r="Z21" s="110">
        <f>(I21+L21+N21+Q21+R21+U21)/3</f>
        <v>0</v>
      </c>
      <c r="AA21" s="110">
        <f>Z21*10</f>
        <v>0</v>
      </c>
      <c r="AB21" s="111"/>
      <c r="AC21" s="111"/>
      <c r="AD21" s="112" t="str">
        <f>IF(Y21&gt;25,"RF",IF(Z21&gt;5.9,"A","EE"))</f>
        <v>EE</v>
      </c>
      <c r="AE21" s="113"/>
      <c r="AF21" s="112" t="str">
        <f>IF(AD21="A","A",IF(AD21="RF",AD21,IF(AD21="EE",IF(AE21="",AD21,IF(AE21&gt;5.9,"A","RNEE")))))</f>
        <v>EE</v>
      </c>
      <c r="AG21" s="114">
        <f>IF(AE21="",Z21,AE21)</f>
        <v>0</v>
      </c>
      <c r="AH21" s="115"/>
      <c r="AI21" s="116"/>
      <c r="AJ21" s="116">
        <v>2</v>
      </c>
      <c r="AK21" s="116"/>
      <c r="AL21" s="116"/>
      <c r="AM21" s="116"/>
      <c r="AN21" s="116"/>
      <c r="AO21" s="116"/>
      <c r="AP21" s="116"/>
      <c r="AQ21" s="116"/>
      <c r="AR21" s="116"/>
      <c r="AS21" s="116">
        <v>2</v>
      </c>
      <c r="AT21" s="117">
        <f>IF(I21="",2,"")</f>
        <v>2</v>
      </c>
      <c r="AU21" s="116">
        <v>2</v>
      </c>
      <c r="AV21" s="116">
        <v>2</v>
      </c>
      <c r="AW21" s="116">
        <v>2</v>
      </c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7"/>
      <c r="BJ21" s="116"/>
      <c r="BK21" s="116"/>
      <c r="BL21" s="116"/>
      <c r="BM21" s="116"/>
      <c r="BN21" s="116"/>
      <c r="BO21" s="117">
        <f>IF(R21="",2,"")</f>
        <v>2</v>
      </c>
      <c r="BP21" s="118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9"/>
    </row>
    <row r="22" spans="1:89" s="120" customFormat="1" ht="16.5" customHeight="1">
      <c r="A22"/>
      <c r="B22" s="121">
        <v>18</v>
      </c>
      <c r="C22" s="164" t="s">
        <v>372</v>
      </c>
      <c r="D22" s="123" t="s">
        <v>373</v>
      </c>
      <c r="E22" s="123" t="s">
        <v>374</v>
      </c>
      <c r="F22" s="123">
        <v>64</v>
      </c>
      <c r="G22" s="123" t="s">
        <v>375</v>
      </c>
      <c r="H22" s="123">
        <v>7.5</v>
      </c>
      <c r="I22" s="126">
        <f>IF(H22="","",H22*10/12)</f>
        <v>6.25</v>
      </c>
      <c r="J22" s="126"/>
      <c r="K22" s="126"/>
      <c r="L22" s="126">
        <v>1.1</v>
      </c>
      <c r="M22" s="126">
        <v>12</v>
      </c>
      <c r="N22" s="126">
        <f>IF(M22="","",M22/1.8)</f>
        <v>6.666666666666666</v>
      </c>
      <c r="O22" s="126"/>
      <c r="P22" s="126"/>
      <c r="Q22" s="126"/>
      <c r="R22" s="126"/>
      <c r="S22" s="126"/>
      <c r="T22" s="126"/>
      <c r="U22" s="126"/>
      <c r="V22" s="126"/>
      <c r="W22" s="126"/>
      <c r="X22" s="131">
        <f>SUM(AI22:CJ22)</f>
        <v>2</v>
      </c>
      <c r="Y22" s="132">
        <f>X22/Y$1*100</f>
        <v>2.7777777777777777</v>
      </c>
      <c r="Z22" s="133">
        <f>(I22+L22+N22+Q22+R22+U22)/3</f>
        <v>4.672222222222222</v>
      </c>
      <c r="AA22" s="133">
        <f>Z22*10</f>
        <v>46.722222222222214</v>
      </c>
      <c r="AB22" s="134"/>
      <c r="AC22" s="134"/>
      <c r="AD22" s="135" t="str">
        <f>IF(Y22&gt;25,"RF",IF(Z22&gt;5.9,"A","EE"))</f>
        <v>EE</v>
      </c>
      <c r="AE22" s="136"/>
      <c r="AF22" s="135" t="str">
        <f>IF(AD22="A","A",IF(AD22="RF",AD22,IF(AD22="EE",IF(AE22="",AD22,IF(AE22&gt;5.9,"A","RNEE")))))</f>
        <v>EE</v>
      </c>
      <c r="AG22" s="137">
        <f>IF(AE22="",Z22,AE22)</f>
        <v>4.672222222222222</v>
      </c>
      <c r="AH22" s="115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>
        <f>IF(I22="",2,"")</f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116"/>
      <c r="BK22" s="116"/>
      <c r="BL22" s="116"/>
      <c r="BM22" s="116"/>
      <c r="BN22" s="116"/>
      <c r="BO22" s="117">
        <f>IF(R22="",2,"")</f>
        <v>2</v>
      </c>
      <c r="BP22" s="118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9"/>
    </row>
    <row r="23" spans="1:89" s="120" customFormat="1" ht="16.5" customHeight="1">
      <c r="A23"/>
      <c r="B23" s="100">
        <v>19</v>
      </c>
      <c r="C23" s="163" t="s">
        <v>376</v>
      </c>
      <c r="D23" s="102" t="s">
        <v>377</v>
      </c>
      <c r="E23" s="102" t="s">
        <v>126</v>
      </c>
      <c r="F23" s="102">
        <v>64</v>
      </c>
      <c r="G23" s="102" t="s">
        <v>378</v>
      </c>
      <c r="H23" s="102">
        <v>6</v>
      </c>
      <c r="I23" s="104">
        <f>IF(H23="","",H23*10/12)</f>
        <v>5</v>
      </c>
      <c r="J23" s="104"/>
      <c r="K23" s="104"/>
      <c r="L23" s="104"/>
      <c r="M23" s="104"/>
      <c r="N23" s="104">
        <f>IF(M23="","",M23/1.8)</f>
      </c>
      <c r="O23" s="104"/>
      <c r="P23" s="104"/>
      <c r="Q23" s="104"/>
      <c r="R23" s="104"/>
      <c r="S23" s="104"/>
      <c r="T23" s="104"/>
      <c r="U23" s="104"/>
      <c r="V23" s="104"/>
      <c r="W23" s="104"/>
      <c r="X23" s="108">
        <f>SUM(AI23:CJ23)</f>
        <v>14</v>
      </c>
      <c r="Y23" s="109">
        <f>X23/Y$1*100</f>
        <v>19.444444444444446</v>
      </c>
      <c r="Z23" s="110">
        <f>(I23+L23+N23+Q23+R23+U23)/3</f>
        <v>1.6666666666666667</v>
      </c>
      <c r="AA23" s="110">
        <f>Z23*10</f>
        <v>16.666666666666668</v>
      </c>
      <c r="AB23" s="111"/>
      <c r="AC23" s="111"/>
      <c r="AD23" s="112" t="str">
        <f>IF(Y23&gt;25,"RF",IF(Z23&gt;5.9,"A","EE"))</f>
        <v>EE</v>
      </c>
      <c r="AE23" s="113"/>
      <c r="AF23" s="112" t="str">
        <f>IF(AD23="A","A",IF(AD23="RF",AD23,IF(AD23="EE",IF(AE23="",AD23,IF(AE23&gt;5.9,"A","RNEE")))))</f>
        <v>EE</v>
      </c>
      <c r="AG23" s="114">
        <f>IF(AE23="",Z23,AE23)</f>
        <v>1.6666666666666667</v>
      </c>
      <c r="AH23" s="115"/>
      <c r="AI23" s="116"/>
      <c r="AJ23" s="116">
        <v>2</v>
      </c>
      <c r="AK23" s="116"/>
      <c r="AL23" s="116"/>
      <c r="AM23" s="116"/>
      <c r="AN23" s="116"/>
      <c r="AO23" s="116">
        <v>2</v>
      </c>
      <c r="AP23" s="116"/>
      <c r="AQ23" s="116"/>
      <c r="AR23" s="116"/>
      <c r="AS23" s="116"/>
      <c r="AT23" s="117">
        <f>IF(I23="",2,"")</f>
      </c>
      <c r="AU23" s="116">
        <v>2</v>
      </c>
      <c r="AV23" s="116"/>
      <c r="AW23" s="116"/>
      <c r="AX23" s="116"/>
      <c r="AY23" s="116">
        <v>2</v>
      </c>
      <c r="AZ23" s="116"/>
      <c r="BA23" s="116"/>
      <c r="BB23" s="116"/>
      <c r="BC23" s="116"/>
      <c r="BD23" s="116"/>
      <c r="BE23" s="116"/>
      <c r="BF23" s="116">
        <v>2</v>
      </c>
      <c r="BG23" s="116"/>
      <c r="BH23" s="116"/>
      <c r="BI23" s="117">
        <v>2</v>
      </c>
      <c r="BJ23" s="116"/>
      <c r="BK23" s="116"/>
      <c r="BL23" s="116"/>
      <c r="BM23" s="116"/>
      <c r="BN23" s="116"/>
      <c r="BO23" s="117">
        <f>IF(R23="",2,"")</f>
        <v>2</v>
      </c>
      <c r="BP23" s="118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9"/>
    </row>
    <row r="24" spans="1:89" s="120" customFormat="1" ht="16.5" customHeight="1">
      <c r="A24"/>
      <c r="B24" s="121">
        <v>20</v>
      </c>
      <c r="C24" s="164" t="s">
        <v>379</v>
      </c>
      <c r="D24" s="123" t="s">
        <v>380</v>
      </c>
      <c r="E24" s="123" t="s">
        <v>336</v>
      </c>
      <c r="F24" s="123">
        <v>64</v>
      </c>
      <c r="G24" s="123" t="s">
        <v>381</v>
      </c>
      <c r="H24" s="123">
        <v>2</v>
      </c>
      <c r="I24" s="126">
        <f>IF(H24="","",H24*10/12)</f>
        <v>1.6666666666666667</v>
      </c>
      <c r="J24" s="126"/>
      <c r="K24" s="126"/>
      <c r="L24" s="126"/>
      <c r="M24" s="126"/>
      <c r="N24" s="126">
        <f>IF(M24="","",M24/1.8)</f>
      </c>
      <c r="O24" s="126"/>
      <c r="P24" s="126"/>
      <c r="Q24" s="126"/>
      <c r="R24" s="126"/>
      <c r="S24" s="126"/>
      <c r="T24" s="126"/>
      <c r="U24" s="126"/>
      <c r="V24" s="126"/>
      <c r="W24" s="126"/>
      <c r="X24" s="131">
        <f>SUM(AI24:CJ24)</f>
        <v>26</v>
      </c>
      <c r="Y24" s="132">
        <f>X24/Y$1*100</f>
        <v>36.11111111111111</v>
      </c>
      <c r="Z24" s="133">
        <f>(I24+L24+N24+Q24+R24+U24)/3</f>
        <v>0.5555555555555556</v>
      </c>
      <c r="AA24" s="133">
        <f>Z24*10</f>
        <v>5.555555555555555</v>
      </c>
      <c r="AB24" s="134"/>
      <c r="AC24" s="134"/>
      <c r="AD24" s="135" t="str">
        <f>IF(Y24&gt;25,"RF",IF(Z24&gt;5.9,"A","EE"))</f>
        <v>RF</v>
      </c>
      <c r="AE24" s="136"/>
      <c r="AF24" s="135" t="str">
        <f>IF(AD24="A","A",IF(AD24="RF",AD24,IF(AD24="EE",IF(AE24="",AD24,IF(AE24&gt;5.9,"A","RNEE")))))</f>
        <v>RF</v>
      </c>
      <c r="AG24" s="137">
        <f>IF(AE24="",Z24,AE24)</f>
        <v>0.5555555555555556</v>
      </c>
      <c r="AH24" s="115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>
        <v>2</v>
      </c>
      <c r="AT24" s="117">
        <f>IF(I24="",2,"")</f>
      </c>
      <c r="AU24" s="116"/>
      <c r="AV24" s="116"/>
      <c r="AW24" s="116"/>
      <c r="AX24" s="116">
        <v>2</v>
      </c>
      <c r="AY24" s="116">
        <v>2</v>
      </c>
      <c r="AZ24" s="116">
        <v>2</v>
      </c>
      <c r="BA24" s="116">
        <v>2</v>
      </c>
      <c r="BB24" s="116">
        <v>2</v>
      </c>
      <c r="BC24" s="116"/>
      <c r="BD24" s="116"/>
      <c r="BE24" s="116">
        <v>2</v>
      </c>
      <c r="BF24" s="116">
        <v>2</v>
      </c>
      <c r="BG24" s="116">
        <v>2</v>
      </c>
      <c r="BH24" s="116"/>
      <c r="BI24" s="117">
        <v>2</v>
      </c>
      <c r="BJ24" s="116"/>
      <c r="BK24" s="116"/>
      <c r="BL24" s="116">
        <v>2</v>
      </c>
      <c r="BM24" s="116">
        <v>2</v>
      </c>
      <c r="BN24" s="116"/>
      <c r="BO24" s="117">
        <f>IF(R24="",2,"")</f>
        <v>2</v>
      </c>
      <c r="BP24" s="118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9"/>
    </row>
    <row r="25" spans="1:89" s="120" customFormat="1" ht="16.5" customHeight="1">
      <c r="A25"/>
      <c r="B25" s="100">
        <v>21</v>
      </c>
      <c r="C25" s="163" t="s">
        <v>382</v>
      </c>
      <c r="D25" s="102" t="s">
        <v>383</v>
      </c>
      <c r="E25" s="102" t="s">
        <v>384</v>
      </c>
      <c r="F25" s="102">
        <v>64</v>
      </c>
      <c r="G25" s="102" t="s">
        <v>385</v>
      </c>
      <c r="H25" s="102">
        <v>1.5</v>
      </c>
      <c r="I25" s="104">
        <f>IF(H25="","",H25*10/12)</f>
        <v>1.25</v>
      </c>
      <c r="J25" s="104"/>
      <c r="K25" s="104"/>
      <c r="L25" s="104">
        <v>1</v>
      </c>
      <c r="M25" s="104">
        <v>5.5</v>
      </c>
      <c r="N25" s="104">
        <f>IF(M25="","",M25/1.8)</f>
        <v>3.0555555555555554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8">
        <f>SUM(AI25:CJ25)</f>
        <v>8</v>
      </c>
      <c r="Y25" s="109">
        <f>X25/Y$1*100</f>
        <v>11.11111111111111</v>
      </c>
      <c r="Z25" s="110">
        <f>(I25+L25+N25+Q25+R25+U25)/3</f>
        <v>1.7685185185185184</v>
      </c>
      <c r="AA25" s="110">
        <f>Z25*10</f>
        <v>17.685185185185183</v>
      </c>
      <c r="AB25" s="111"/>
      <c r="AC25" s="111"/>
      <c r="AD25" s="112" t="str">
        <f>IF(Y25&gt;25,"RF",IF(Z25&gt;5.9,"A","EE"))</f>
        <v>EE</v>
      </c>
      <c r="AE25" s="113"/>
      <c r="AF25" s="112" t="str">
        <f>IF(AD25="A","A",IF(AD25="RF",AD25,IF(AD25="EE",IF(AE25="",AD25,IF(AE25&gt;5.9,"A","RNEE")))))</f>
        <v>EE</v>
      </c>
      <c r="AG25" s="114">
        <f>IF(AE25="",Z25,AE25)</f>
        <v>1.7685185185185184</v>
      </c>
      <c r="AH25" s="115"/>
      <c r="AI25" s="116">
        <v>2</v>
      </c>
      <c r="AJ25" s="116"/>
      <c r="AK25" s="116"/>
      <c r="AL25" s="116"/>
      <c r="AM25" s="116"/>
      <c r="AN25" s="116"/>
      <c r="AO25" s="116"/>
      <c r="AP25" s="116"/>
      <c r="AQ25" s="116"/>
      <c r="AR25" s="116">
        <v>2</v>
      </c>
      <c r="AS25" s="116"/>
      <c r="AT25" s="117">
        <f>IF(I25="",2,"")</f>
      </c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>
        <v>2</v>
      </c>
      <c r="BF25" s="116"/>
      <c r="BG25" s="116"/>
      <c r="BH25" s="116"/>
      <c r="BI25" s="117"/>
      <c r="BJ25" s="116"/>
      <c r="BK25" s="116"/>
      <c r="BL25" s="116"/>
      <c r="BM25" s="116"/>
      <c r="BN25" s="116"/>
      <c r="BO25" s="117">
        <f>IF(R25="",2,"")</f>
        <v>2</v>
      </c>
      <c r="BP25" s="118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9"/>
    </row>
    <row r="26" spans="1:89" s="120" customFormat="1" ht="16.5" customHeight="1">
      <c r="A26"/>
      <c r="B26" s="121">
        <v>22</v>
      </c>
      <c r="C26" s="164" t="s">
        <v>386</v>
      </c>
      <c r="D26" s="123" t="s">
        <v>387</v>
      </c>
      <c r="E26" s="123" t="s">
        <v>367</v>
      </c>
      <c r="F26" s="123">
        <v>64</v>
      </c>
      <c r="G26" s="123" t="s">
        <v>388</v>
      </c>
      <c r="H26" s="123">
        <v>0.30000000000000004</v>
      </c>
      <c r="I26" s="126">
        <f>IF(H26="","",H26*10/12)</f>
        <v>0.25000000000000006</v>
      </c>
      <c r="J26" s="126"/>
      <c r="K26" s="126"/>
      <c r="L26" s="126"/>
      <c r="M26" s="126">
        <v>5</v>
      </c>
      <c r="N26" s="126">
        <f>IF(M26="","",M26/1.8)</f>
        <v>2.7777777777777777</v>
      </c>
      <c r="O26" s="126"/>
      <c r="P26" s="126"/>
      <c r="Q26" s="126"/>
      <c r="R26" s="126"/>
      <c r="S26" s="126"/>
      <c r="T26" s="126"/>
      <c r="U26" s="126"/>
      <c r="V26" s="126"/>
      <c r="W26" s="126"/>
      <c r="X26" s="131">
        <f>SUM(AI26:CJ26)</f>
        <v>18</v>
      </c>
      <c r="Y26" s="132">
        <f>X26/Y$1*100</f>
        <v>25</v>
      </c>
      <c r="Z26" s="133">
        <f>(I26+L26+N26+Q26+R26+U26)/3</f>
        <v>1.0092592592592593</v>
      </c>
      <c r="AA26" s="133">
        <f>Z26*10</f>
        <v>10.092592592592593</v>
      </c>
      <c r="AB26" s="134"/>
      <c r="AC26" s="134"/>
      <c r="AD26" s="135" t="str">
        <f>IF(Y26&gt;25,"RF",IF(Z26&gt;5.9,"A","EE"))</f>
        <v>EE</v>
      </c>
      <c r="AE26" s="136"/>
      <c r="AF26" s="135" t="str">
        <f>IF(AD26="A","A",IF(AD26="RF",AD26,IF(AD26="EE",IF(AE26="",AD26,IF(AE26&gt;5.9,"A","RNEE")))))</f>
        <v>EE</v>
      </c>
      <c r="AG26" s="137">
        <f>IF(AE26="",Z26,AE26)</f>
        <v>1.0092592592592593</v>
      </c>
      <c r="AH26" s="115"/>
      <c r="AI26" s="116"/>
      <c r="AJ26" s="116"/>
      <c r="AK26" s="116"/>
      <c r="AL26" s="116">
        <v>2</v>
      </c>
      <c r="AM26" s="116">
        <v>2</v>
      </c>
      <c r="AN26" s="116"/>
      <c r="AO26" s="116">
        <v>2</v>
      </c>
      <c r="AP26" s="116"/>
      <c r="AQ26" s="116">
        <v>2</v>
      </c>
      <c r="AR26" s="116">
        <v>2</v>
      </c>
      <c r="AS26" s="116"/>
      <c r="AT26" s="117">
        <f>IF(I26="",2,"")</f>
      </c>
      <c r="AU26" s="116"/>
      <c r="AV26" s="116"/>
      <c r="AW26" s="116"/>
      <c r="AX26" s="116"/>
      <c r="AY26" s="116">
        <v>2</v>
      </c>
      <c r="AZ26" s="116"/>
      <c r="BA26" s="116"/>
      <c r="BB26" s="116">
        <v>2</v>
      </c>
      <c r="BC26" s="116"/>
      <c r="BD26" s="116"/>
      <c r="BE26" s="116"/>
      <c r="BF26" s="116">
        <v>2</v>
      </c>
      <c r="BG26" s="116"/>
      <c r="BH26" s="116"/>
      <c r="BI26" s="117"/>
      <c r="BJ26" s="116"/>
      <c r="BK26" s="116"/>
      <c r="BL26" s="116"/>
      <c r="BM26" s="116"/>
      <c r="BN26" s="116"/>
      <c r="BO26" s="117">
        <f>IF(R26="",2,"")</f>
        <v>2</v>
      </c>
      <c r="BP26" s="118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9"/>
    </row>
    <row r="27" spans="1:89" s="120" customFormat="1" ht="16.5" customHeight="1">
      <c r="A27"/>
      <c r="B27" s="100">
        <v>23</v>
      </c>
      <c r="C27" s="163" t="s">
        <v>389</v>
      </c>
      <c r="D27" s="102" t="s">
        <v>390</v>
      </c>
      <c r="E27" s="102" t="s">
        <v>126</v>
      </c>
      <c r="F27" s="102">
        <v>64</v>
      </c>
      <c r="G27" s="102" t="s">
        <v>391</v>
      </c>
      <c r="H27" s="102">
        <v>9.5</v>
      </c>
      <c r="I27" s="104">
        <f>IF(H27="","",H27*10/12)</f>
        <v>7.916666666666667</v>
      </c>
      <c r="J27" s="104"/>
      <c r="K27" s="104"/>
      <c r="L27" s="104"/>
      <c r="M27" s="104">
        <v>15</v>
      </c>
      <c r="N27" s="104">
        <f>IF(M27="","",M27/1.8)</f>
        <v>8.333333333333334</v>
      </c>
      <c r="O27" s="104"/>
      <c r="P27" s="104"/>
      <c r="Q27" s="104"/>
      <c r="R27" s="104"/>
      <c r="S27" s="104"/>
      <c r="T27" s="104"/>
      <c r="U27" s="104"/>
      <c r="V27" s="104"/>
      <c r="W27" s="104"/>
      <c r="X27" s="108">
        <f>SUM(AI27:CJ27)</f>
        <v>14</v>
      </c>
      <c r="Y27" s="109">
        <f>X27/Y$1*100</f>
        <v>19.444444444444446</v>
      </c>
      <c r="Z27" s="110">
        <f>(I27+L27+N27+Q27+R27+U27)/3</f>
        <v>5.416666666666667</v>
      </c>
      <c r="AA27" s="110">
        <f>Z27*10</f>
        <v>54.16666666666667</v>
      </c>
      <c r="AB27" s="111"/>
      <c r="AC27" s="111"/>
      <c r="AD27" s="112" t="str">
        <f>IF(Y27&gt;25,"RF",IF(Z27&gt;5.9,"A","EE"))</f>
        <v>EE</v>
      </c>
      <c r="AE27" s="113"/>
      <c r="AF27" s="112" t="str">
        <f>IF(AD27="A","A",IF(AD27="RF",AD27,IF(AD27="EE",IF(AE27="",AD27,IF(AE27&gt;5.9,"A","RNEE")))))</f>
        <v>EE</v>
      </c>
      <c r="AG27" s="114">
        <f>IF(AE27="",Z27,AE27)</f>
        <v>5.416666666666667</v>
      </c>
      <c r="AH27" s="115"/>
      <c r="AI27" s="116">
        <v>2</v>
      </c>
      <c r="AJ27" s="116">
        <v>2</v>
      </c>
      <c r="AK27" s="116"/>
      <c r="AL27" s="116"/>
      <c r="AM27" s="116"/>
      <c r="AN27" s="116"/>
      <c r="AO27" s="116">
        <v>2</v>
      </c>
      <c r="AP27" s="116"/>
      <c r="AQ27" s="116"/>
      <c r="AR27" s="116"/>
      <c r="AS27" s="116"/>
      <c r="AT27" s="117">
        <f>IF(I27="",2,"")</f>
      </c>
      <c r="AU27" s="116"/>
      <c r="AV27" s="116">
        <v>2</v>
      </c>
      <c r="AW27" s="116">
        <v>2</v>
      </c>
      <c r="AX27" s="116"/>
      <c r="AY27" s="116"/>
      <c r="AZ27" s="116"/>
      <c r="BA27" s="116"/>
      <c r="BB27" s="116"/>
      <c r="BC27" s="116"/>
      <c r="BD27" s="116"/>
      <c r="BE27" s="116"/>
      <c r="BF27" s="116"/>
      <c r="BG27" s="116">
        <v>2</v>
      </c>
      <c r="BH27" s="116"/>
      <c r="BI27" s="117"/>
      <c r="BJ27" s="116"/>
      <c r="BK27" s="116"/>
      <c r="BL27" s="116"/>
      <c r="BM27" s="116"/>
      <c r="BN27" s="116"/>
      <c r="BO27" s="117">
        <f>IF(R27="",2,"")</f>
        <v>2</v>
      </c>
      <c r="BP27" s="118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9"/>
    </row>
    <row r="28" spans="1:89" s="120" customFormat="1" ht="16.5" customHeight="1">
      <c r="A28"/>
      <c r="B28" s="121">
        <v>24</v>
      </c>
      <c r="C28" s="164" t="s">
        <v>392</v>
      </c>
      <c r="D28" s="123" t="s">
        <v>393</v>
      </c>
      <c r="E28" s="123" t="s">
        <v>332</v>
      </c>
      <c r="F28" s="123">
        <v>64</v>
      </c>
      <c r="G28" s="123" t="s">
        <v>394</v>
      </c>
      <c r="H28" s="123">
        <v>8</v>
      </c>
      <c r="I28" s="126">
        <f>IF(H28="","",H28*10/12)</f>
        <v>6.666666666666667</v>
      </c>
      <c r="J28" s="126"/>
      <c r="K28" s="126"/>
      <c r="L28" s="126">
        <v>1</v>
      </c>
      <c r="M28" s="126">
        <v>14</v>
      </c>
      <c r="N28" s="126">
        <f>IF(M28="","",M28/1.8)</f>
        <v>7.777777777777778</v>
      </c>
      <c r="O28" s="126"/>
      <c r="P28" s="126"/>
      <c r="Q28" s="126"/>
      <c r="R28" s="126"/>
      <c r="S28" s="126"/>
      <c r="T28" s="126"/>
      <c r="U28" s="126"/>
      <c r="V28" s="126"/>
      <c r="W28" s="126"/>
      <c r="X28" s="131">
        <f>SUM(AI28:CJ28)</f>
        <v>4</v>
      </c>
      <c r="Y28" s="132">
        <f>X28/Y$1*100</f>
        <v>5.555555555555555</v>
      </c>
      <c r="Z28" s="133">
        <f>(I28+L28+N28+Q28+R28+U28)/3</f>
        <v>5.148148148148148</v>
      </c>
      <c r="AA28" s="133">
        <f>Z28*10</f>
        <v>51.48148148148148</v>
      </c>
      <c r="AB28" s="134"/>
      <c r="AC28" s="134"/>
      <c r="AD28" s="135" t="str">
        <f>IF(Y28&gt;25,"RF",IF(Z28&gt;5.9,"A","EE"))</f>
        <v>EE</v>
      </c>
      <c r="AE28" s="136"/>
      <c r="AF28" s="135" t="str">
        <f>IF(AD28="A","A",IF(AD28="RF",AD28,IF(AD28="EE",IF(AE28="",AD28,IF(AE28&gt;5.9,"A","RNEE")))))</f>
        <v>EE</v>
      </c>
      <c r="AG28" s="137">
        <f>IF(AE28="",Z28,AE28)</f>
        <v>5.148148148148148</v>
      </c>
      <c r="AH28" s="115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7">
        <f>IF(I28="",2,"")</f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  <c r="BJ28" s="116"/>
      <c r="BK28" s="116"/>
      <c r="BL28" s="116">
        <v>2</v>
      </c>
      <c r="BM28" s="116"/>
      <c r="BN28" s="116"/>
      <c r="BO28" s="117">
        <f>IF(R28="",2,"")</f>
        <v>2</v>
      </c>
      <c r="BP28" s="118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9"/>
    </row>
    <row r="29" spans="1:89" s="120" customFormat="1" ht="16.5" customHeight="1">
      <c r="A29"/>
      <c r="B29" s="100">
        <v>25</v>
      </c>
      <c r="C29" s="163" t="s">
        <v>395</v>
      </c>
      <c r="D29" s="102" t="s">
        <v>396</v>
      </c>
      <c r="E29" s="102" t="s">
        <v>332</v>
      </c>
      <c r="F29" s="102">
        <v>64</v>
      </c>
      <c r="G29" s="102" t="s">
        <v>397</v>
      </c>
      <c r="H29" s="102">
        <v>2.3</v>
      </c>
      <c r="I29" s="104">
        <f>IF(H29="","",H29*10/12)</f>
        <v>1.9166666666666667</v>
      </c>
      <c r="J29" s="104"/>
      <c r="K29" s="104"/>
      <c r="L29" s="104">
        <v>1</v>
      </c>
      <c r="M29" s="104"/>
      <c r="N29" s="104">
        <f>IF(M29="","",M29/1.8)</f>
      </c>
      <c r="O29" s="104"/>
      <c r="P29" s="104"/>
      <c r="Q29" s="104"/>
      <c r="R29" s="104"/>
      <c r="S29" s="104"/>
      <c r="T29" s="104"/>
      <c r="U29" s="104"/>
      <c r="V29" s="104"/>
      <c r="W29" s="104"/>
      <c r="X29" s="108">
        <f>SUM(AI29:CJ29)</f>
        <v>6</v>
      </c>
      <c r="Y29" s="109">
        <f>X29/Y$1*100</f>
        <v>8.333333333333332</v>
      </c>
      <c r="Z29" s="110">
        <f>(I29+L29+N29+Q29+R29+U29)/3</f>
        <v>0.9722222222222223</v>
      </c>
      <c r="AA29" s="110">
        <f>Z29*10</f>
        <v>9.722222222222223</v>
      </c>
      <c r="AB29" s="111"/>
      <c r="AC29" s="111"/>
      <c r="AD29" s="112" t="str">
        <f>IF(Y29&gt;25,"RF",IF(Z29&gt;5.9,"A","EE"))</f>
        <v>EE</v>
      </c>
      <c r="AE29" s="113"/>
      <c r="AF29" s="112" t="str">
        <f>IF(AD29="A","A",IF(AD29="RF",AD29,IF(AD29="EE",IF(AE29="",AD29,IF(AE29&gt;5.9,"A","RNEE")))))</f>
        <v>EE</v>
      </c>
      <c r="AG29" s="114">
        <f>IF(AE29="",Z29,AE29)</f>
        <v>0.9722222222222223</v>
      </c>
      <c r="AH29" s="115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>
        <v>2</v>
      </c>
      <c r="AS29" s="116"/>
      <c r="AT29" s="117">
        <f>IF(I29="",2,"")</f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>
        <v>2</v>
      </c>
      <c r="BJ29" s="116"/>
      <c r="BK29" s="116"/>
      <c r="BL29" s="116"/>
      <c r="BM29" s="116"/>
      <c r="BN29" s="116"/>
      <c r="BO29" s="117">
        <f>IF(R29="",2,"")</f>
        <v>2</v>
      </c>
      <c r="BP29" s="118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9"/>
    </row>
    <row r="30" spans="1:89" s="120" customFormat="1" ht="16.5" customHeight="1">
      <c r="A30"/>
      <c r="B30" s="121">
        <v>26</v>
      </c>
      <c r="C30" s="164" t="s">
        <v>398</v>
      </c>
      <c r="D30" s="123" t="s">
        <v>399</v>
      </c>
      <c r="E30" s="123" t="s">
        <v>332</v>
      </c>
      <c r="F30" s="123">
        <v>64</v>
      </c>
      <c r="G30" s="123" t="s">
        <v>400</v>
      </c>
      <c r="H30" s="123">
        <v>2.3</v>
      </c>
      <c r="I30" s="126">
        <f>IF(H30="","",H30*10/12)</f>
        <v>1.9166666666666667</v>
      </c>
      <c r="J30" s="126"/>
      <c r="K30" s="126"/>
      <c r="L30" s="126">
        <v>1</v>
      </c>
      <c r="M30" s="126"/>
      <c r="N30" s="126">
        <f>IF(M30="","",M30/1.8)</f>
      </c>
      <c r="O30" s="126"/>
      <c r="P30" s="126"/>
      <c r="Q30" s="126"/>
      <c r="R30" s="126"/>
      <c r="S30" s="126"/>
      <c r="T30" s="126"/>
      <c r="U30" s="126"/>
      <c r="V30" s="126"/>
      <c r="W30" s="126"/>
      <c r="X30" s="131">
        <f>SUM(AI30:CJ30)</f>
        <v>4</v>
      </c>
      <c r="Y30" s="132">
        <f>X30/Y$1*100</f>
        <v>5.555555555555555</v>
      </c>
      <c r="Z30" s="133">
        <f>(I30+L30+N30+Q30+R30+U30)/3</f>
        <v>0.9722222222222223</v>
      </c>
      <c r="AA30" s="133">
        <f>Z30*10</f>
        <v>9.722222222222223</v>
      </c>
      <c r="AB30" s="134"/>
      <c r="AC30" s="134"/>
      <c r="AD30" s="135" t="str">
        <f>IF(Y30&gt;25,"RF",IF(Z30&gt;5.9,"A","EE"))</f>
        <v>EE</v>
      </c>
      <c r="AE30" s="136"/>
      <c r="AF30" s="135" t="str">
        <f>IF(AD30="A","A",IF(AD30="RF",AD30,IF(AD30="EE",IF(AE30="",AD30,IF(AE30&gt;5.9,"A","RNEE")))))</f>
        <v>EE</v>
      </c>
      <c r="AG30" s="137">
        <f>IF(AE30="",Z30,AE30)</f>
        <v>0.9722222222222223</v>
      </c>
      <c r="AH30" s="115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7">
        <f>IF(I30="",2,"")</f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>
        <v>2</v>
      </c>
      <c r="BJ30" s="116"/>
      <c r="BK30" s="116"/>
      <c r="BL30" s="116"/>
      <c r="BM30" s="116"/>
      <c r="BN30" s="116"/>
      <c r="BO30" s="117">
        <f>IF(R30="",2,"")</f>
        <v>2</v>
      </c>
      <c r="BP30" s="118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9"/>
    </row>
    <row r="31" spans="1:89" s="120" customFormat="1" ht="16.5" customHeight="1">
      <c r="A31"/>
      <c r="B31" s="100">
        <v>27</v>
      </c>
      <c r="C31" s="163" t="s">
        <v>401</v>
      </c>
      <c r="D31" s="102" t="s">
        <v>402</v>
      </c>
      <c r="E31" s="102" t="s">
        <v>332</v>
      </c>
      <c r="F31" s="102">
        <v>64</v>
      </c>
      <c r="G31" s="102" t="s">
        <v>403</v>
      </c>
      <c r="H31" s="102">
        <v>3</v>
      </c>
      <c r="I31" s="104">
        <f>IF(H31="","",H31*10/12)</f>
        <v>2.5</v>
      </c>
      <c r="J31" s="104"/>
      <c r="K31" s="104"/>
      <c r="L31" s="104">
        <v>1</v>
      </c>
      <c r="M31" s="104"/>
      <c r="N31" s="104">
        <f>IF(M31="","",M31/1.8)</f>
      </c>
      <c r="O31" s="104"/>
      <c r="P31" s="104"/>
      <c r="Q31" s="104"/>
      <c r="R31" s="104"/>
      <c r="S31" s="104"/>
      <c r="T31" s="104"/>
      <c r="U31" s="104"/>
      <c r="V31" s="104"/>
      <c r="W31" s="104"/>
      <c r="X31" s="108">
        <f>SUM(AI31:CJ31)</f>
        <v>8</v>
      </c>
      <c r="Y31" s="109">
        <f>X31/Y$1*100</f>
        <v>11.11111111111111</v>
      </c>
      <c r="Z31" s="110">
        <f>(I31+L31+N31+Q31+R31+U31)/3</f>
        <v>1.1666666666666667</v>
      </c>
      <c r="AA31" s="110">
        <f>Z31*10</f>
        <v>11.666666666666668</v>
      </c>
      <c r="AB31" s="111"/>
      <c r="AC31" s="111"/>
      <c r="AD31" s="112" t="str">
        <f>IF(Y31&gt;25,"RF",IF(Z31&gt;5.9,"A","EE"))</f>
        <v>EE</v>
      </c>
      <c r="AE31" s="113"/>
      <c r="AF31" s="112" t="str">
        <f>IF(AD31="A","A",IF(AD31="RF",AD31,IF(AD31="EE",IF(AE31="",AD31,IF(AE31&gt;5.9,"A","RNEE")))))</f>
        <v>EE</v>
      </c>
      <c r="AG31" s="114">
        <f>IF(AE31="",Z31,AE31)</f>
        <v>1.1666666666666667</v>
      </c>
      <c r="AH31" s="115"/>
      <c r="AI31" s="116"/>
      <c r="AJ31" s="116"/>
      <c r="AK31" s="116">
        <v>2</v>
      </c>
      <c r="AL31" s="116"/>
      <c r="AM31" s="116"/>
      <c r="AN31" s="116"/>
      <c r="AO31" s="116"/>
      <c r="AP31" s="116"/>
      <c r="AQ31" s="116"/>
      <c r="AR31" s="116"/>
      <c r="AS31" s="116"/>
      <c r="AT31" s="117">
        <f>IF(I31="",2,"")</f>
      </c>
      <c r="AU31" s="116">
        <v>2</v>
      </c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7">
        <v>2</v>
      </c>
      <c r="BJ31" s="116"/>
      <c r="BK31" s="116"/>
      <c r="BL31" s="116"/>
      <c r="BM31" s="116"/>
      <c r="BN31" s="116"/>
      <c r="BO31" s="117">
        <f>IF(R31="",2,"")</f>
        <v>2</v>
      </c>
      <c r="BP31" s="118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9"/>
    </row>
    <row r="32" spans="1:89" s="120" customFormat="1" ht="16.5" customHeight="1">
      <c r="A32"/>
      <c r="B32" s="121">
        <v>28</v>
      </c>
      <c r="C32" s="164" t="s">
        <v>404</v>
      </c>
      <c r="D32" s="123" t="s">
        <v>405</v>
      </c>
      <c r="E32" s="123" t="s">
        <v>126</v>
      </c>
      <c r="F32" s="123">
        <v>64</v>
      </c>
      <c r="G32" s="123" t="s">
        <v>406</v>
      </c>
      <c r="H32" s="123">
        <v>8.5</v>
      </c>
      <c r="I32" s="126">
        <f>IF(H32="","",H32*10/12)</f>
        <v>7.083333333333333</v>
      </c>
      <c r="J32" s="126"/>
      <c r="K32" s="126"/>
      <c r="L32" s="126"/>
      <c r="M32" s="126">
        <v>5.5</v>
      </c>
      <c r="N32" s="126">
        <f>IF(M32="","",M32/1.8)</f>
        <v>3.0555555555555554</v>
      </c>
      <c r="O32" s="126"/>
      <c r="P32" s="126"/>
      <c r="Q32" s="126"/>
      <c r="R32" s="126"/>
      <c r="S32" s="126"/>
      <c r="T32" s="126"/>
      <c r="U32" s="126"/>
      <c r="V32" s="126"/>
      <c r="W32" s="126"/>
      <c r="X32" s="131">
        <f>SUM(AI32:CJ32)</f>
        <v>8</v>
      </c>
      <c r="Y32" s="132">
        <f>X32/Y$1*100</f>
        <v>11.11111111111111</v>
      </c>
      <c r="Z32" s="133">
        <f>(I32+L32+N32+Q32+R32+U32)/3</f>
        <v>3.3796296296296298</v>
      </c>
      <c r="AA32" s="133">
        <f>Z32*10</f>
        <v>33.7962962962963</v>
      </c>
      <c r="AB32" s="134"/>
      <c r="AC32" s="134"/>
      <c r="AD32" s="135" t="str">
        <f>IF(Y32&gt;25,"RF",IF(Z32&gt;5.9,"A","EE"))</f>
        <v>EE</v>
      </c>
      <c r="AE32" s="136"/>
      <c r="AF32" s="135" t="str">
        <f>IF(AD32="A","A",IF(AD32="RF",AD32,IF(AD32="EE",IF(AE32="",AD32,IF(AE32&gt;5.9,"A","RNEE")))))</f>
        <v>EE</v>
      </c>
      <c r="AG32" s="137">
        <f>IF(AE32="",Z32,AE32)</f>
        <v>3.3796296296296298</v>
      </c>
      <c r="AH32" s="115"/>
      <c r="AI32" s="116"/>
      <c r="AJ32" s="116"/>
      <c r="AK32" s="116"/>
      <c r="AL32" s="116"/>
      <c r="AM32" s="116"/>
      <c r="AN32" s="116"/>
      <c r="AO32" s="116"/>
      <c r="AP32" s="116"/>
      <c r="AQ32" s="116">
        <v>2</v>
      </c>
      <c r="AR32" s="116"/>
      <c r="AS32" s="116"/>
      <c r="AT32" s="117">
        <f>IF(I32="",2,"")</f>
      </c>
      <c r="AU32" s="116"/>
      <c r="AV32" s="116"/>
      <c r="AW32" s="116"/>
      <c r="AX32" s="116"/>
      <c r="AY32" s="116"/>
      <c r="AZ32" s="116"/>
      <c r="BA32" s="116">
        <v>2</v>
      </c>
      <c r="BB32" s="116"/>
      <c r="BC32" s="116"/>
      <c r="BD32" s="116"/>
      <c r="BE32" s="116"/>
      <c r="BF32" s="116">
        <v>2</v>
      </c>
      <c r="BG32" s="116"/>
      <c r="BH32" s="116"/>
      <c r="BI32" s="117"/>
      <c r="BJ32" s="116"/>
      <c r="BK32" s="116"/>
      <c r="BL32" s="116"/>
      <c r="BM32" s="116"/>
      <c r="BN32" s="116"/>
      <c r="BO32" s="117">
        <f>IF(R32="",2,"")</f>
        <v>2</v>
      </c>
      <c r="BP32" s="118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9"/>
    </row>
    <row r="33" spans="1:89" s="120" customFormat="1" ht="16.5" customHeight="1">
      <c r="A33"/>
      <c r="B33" s="100">
        <v>29</v>
      </c>
      <c r="C33" s="163" t="s">
        <v>407</v>
      </c>
      <c r="D33" s="102" t="s">
        <v>408</v>
      </c>
      <c r="E33" s="102" t="s">
        <v>126</v>
      </c>
      <c r="F33" s="102">
        <v>64</v>
      </c>
      <c r="G33" s="102" t="s">
        <v>409</v>
      </c>
      <c r="H33" s="102">
        <v>5</v>
      </c>
      <c r="I33" s="104">
        <f>IF(H33="","",H33*10/12)</f>
        <v>4.166666666666667</v>
      </c>
      <c r="J33" s="104"/>
      <c r="K33" s="104"/>
      <c r="L33" s="104">
        <v>1</v>
      </c>
      <c r="M33" s="104">
        <v>4</v>
      </c>
      <c r="N33" s="104">
        <f>IF(M33="","",M33/1.8)</f>
        <v>2.2222222222222223</v>
      </c>
      <c r="O33" s="104"/>
      <c r="P33" s="104"/>
      <c r="Q33" s="104"/>
      <c r="R33" s="104"/>
      <c r="S33" s="104"/>
      <c r="T33" s="104"/>
      <c r="U33" s="104"/>
      <c r="V33" s="104"/>
      <c r="W33" s="104"/>
      <c r="X33" s="108">
        <f>SUM(AI33:CJ33)</f>
        <v>12</v>
      </c>
      <c r="Y33" s="109">
        <f>X33/Y$1*100</f>
        <v>16.666666666666664</v>
      </c>
      <c r="Z33" s="110">
        <f>(I33+L33+N33+Q33+R33+U33)/3</f>
        <v>2.4629629629629632</v>
      </c>
      <c r="AA33" s="110">
        <f>Z33*10</f>
        <v>24.629629629629633</v>
      </c>
      <c r="AB33" s="111"/>
      <c r="AC33" s="111"/>
      <c r="AD33" s="112" t="str">
        <f>IF(Y33&gt;25,"RF",IF(Z33&gt;5.9,"A","EE"))</f>
        <v>EE</v>
      </c>
      <c r="AE33" s="113"/>
      <c r="AF33" s="112" t="str">
        <f>IF(AD33="A","A",IF(AD33="RF",AD33,IF(AD33="EE",IF(AE33="",AD33,IF(AE33&gt;5.9,"A","RNEE")))))</f>
        <v>EE</v>
      </c>
      <c r="AG33" s="114">
        <f>IF(AE33="",Z33,AE33)</f>
        <v>2.4629629629629632</v>
      </c>
      <c r="AH33" s="115"/>
      <c r="AI33" s="116"/>
      <c r="AJ33" s="116"/>
      <c r="AK33" s="116">
        <v>2</v>
      </c>
      <c r="AL33" s="116"/>
      <c r="AM33" s="116"/>
      <c r="AN33" s="116"/>
      <c r="AO33" s="116">
        <v>2</v>
      </c>
      <c r="AP33" s="116"/>
      <c r="AQ33" s="116"/>
      <c r="AR33" s="116"/>
      <c r="AS33" s="116"/>
      <c r="AT33" s="117">
        <f>IF(I33="",2,"")</f>
      </c>
      <c r="AU33" s="116"/>
      <c r="AV33" s="116"/>
      <c r="AW33" s="116"/>
      <c r="AX33" s="116"/>
      <c r="AY33" s="116">
        <v>2</v>
      </c>
      <c r="AZ33" s="116"/>
      <c r="BA33" s="116">
        <v>2</v>
      </c>
      <c r="BB33" s="116"/>
      <c r="BC33" s="116"/>
      <c r="BD33" s="116"/>
      <c r="BE33" s="116">
        <v>2</v>
      </c>
      <c r="BF33" s="116"/>
      <c r="BG33" s="116"/>
      <c r="BH33" s="116"/>
      <c r="BI33" s="117"/>
      <c r="BJ33" s="116"/>
      <c r="BK33" s="116"/>
      <c r="BL33" s="116"/>
      <c r="BM33" s="116"/>
      <c r="BN33" s="116"/>
      <c r="BO33" s="117">
        <f>IF(R33="",2,"")</f>
        <v>2</v>
      </c>
      <c r="BP33" s="118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9"/>
    </row>
    <row r="34" spans="1:89" s="120" customFormat="1" ht="16.5" customHeight="1">
      <c r="A34"/>
      <c r="B34" s="121">
        <v>30</v>
      </c>
      <c r="C34" s="164"/>
      <c r="D34" s="123"/>
      <c r="E34" s="123"/>
      <c r="F34" s="123"/>
      <c r="G34" s="123"/>
      <c r="H34" s="12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31"/>
      <c r="Y34" s="132"/>
      <c r="Z34" s="133"/>
      <c r="AA34" s="133"/>
      <c r="AB34" s="134"/>
      <c r="AC34" s="134"/>
      <c r="AD34" s="135"/>
      <c r="AE34" s="136"/>
      <c r="AF34" s="135"/>
      <c r="AG34" s="137"/>
      <c r="AH34" s="115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7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  <c r="BJ34" s="116"/>
      <c r="BK34" s="116"/>
      <c r="BL34" s="116"/>
      <c r="BM34" s="116"/>
      <c r="BN34" s="116"/>
      <c r="BO34" s="117"/>
      <c r="BP34" s="118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9"/>
    </row>
    <row r="35" spans="1:89" s="120" customFormat="1" ht="16.5" customHeight="1">
      <c r="A35"/>
      <c r="B35" s="100">
        <v>31</v>
      </c>
      <c r="C35" s="163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8"/>
      <c r="Y35" s="109"/>
      <c r="Z35" s="110"/>
      <c r="AA35" s="110"/>
      <c r="AB35" s="111"/>
      <c r="AC35" s="111"/>
      <c r="AD35" s="112"/>
      <c r="AE35" s="113"/>
      <c r="AF35" s="112"/>
      <c r="AG35" s="114"/>
      <c r="AH35" s="115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7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  <c r="BJ35" s="116"/>
      <c r="BK35" s="116"/>
      <c r="BL35" s="116"/>
      <c r="BM35" s="116"/>
      <c r="BN35" s="116"/>
      <c r="BO35" s="117"/>
      <c r="BP35" s="118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9"/>
    </row>
    <row r="36" spans="1:89" s="120" customFormat="1" ht="16.5" customHeight="1">
      <c r="A36"/>
      <c r="B36" s="121">
        <v>32</v>
      </c>
      <c r="C36" s="164"/>
      <c r="D36" s="123"/>
      <c r="E36" s="123"/>
      <c r="F36" s="123"/>
      <c r="G36" s="123"/>
      <c r="H36" s="123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31"/>
      <c r="Y36" s="132"/>
      <c r="Z36" s="133"/>
      <c r="AA36" s="133"/>
      <c r="AB36" s="134"/>
      <c r="AC36" s="134"/>
      <c r="AD36" s="135"/>
      <c r="AE36" s="136"/>
      <c r="AF36" s="135"/>
      <c r="AG36" s="137"/>
      <c r="AH36" s="115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7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  <c r="BJ36" s="116"/>
      <c r="BK36" s="116"/>
      <c r="BL36" s="116"/>
      <c r="BM36" s="116"/>
      <c r="BN36" s="116"/>
      <c r="BO36" s="117"/>
      <c r="BP36" s="118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9"/>
    </row>
    <row r="37" spans="1:89" s="120" customFormat="1" ht="16.5" customHeight="1">
      <c r="A37"/>
      <c r="B37" s="100">
        <v>33</v>
      </c>
      <c r="C37" s="163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8"/>
      <c r="Y37" s="109"/>
      <c r="Z37" s="110"/>
      <c r="AA37" s="110"/>
      <c r="AB37" s="111"/>
      <c r="AC37" s="111"/>
      <c r="AD37" s="112"/>
      <c r="AE37" s="113"/>
      <c r="AF37" s="112"/>
      <c r="AG37" s="114"/>
      <c r="AH37" s="115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7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  <c r="BJ37" s="116"/>
      <c r="BK37" s="116"/>
      <c r="BL37" s="116"/>
      <c r="BM37" s="116"/>
      <c r="BN37" s="116"/>
      <c r="BO37" s="117"/>
      <c r="BP37" s="118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9"/>
    </row>
    <row r="38" spans="1:89" s="120" customFormat="1" ht="16.5" customHeight="1">
      <c r="A38"/>
      <c r="B38" s="121">
        <v>34</v>
      </c>
      <c r="C38" s="164"/>
      <c r="D38" s="123"/>
      <c r="E38" s="123"/>
      <c r="F38" s="123"/>
      <c r="G38" s="123"/>
      <c r="H38" s="12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31"/>
      <c r="Y38" s="132"/>
      <c r="Z38" s="133"/>
      <c r="AA38" s="133"/>
      <c r="AB38" s="134"/>
      <c r="AC38" s="134"/>
      <c r="AD38" s="135"/>
      <c r="AE38" s="136"/>
      <c r="AF38" s="135"/>
      <c r="AG38" s="137"/>
      <c r="AH38" s="115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7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7"/>
      <c r="BJ38" s="116"/>
      <c r="BK38" s="116"/>
      <c r="BL38" s="116"/>
      <c r="BM38" s="116"/>
      <c r="BN38" s="116"/>
      <c r="BO38" s="117"/>
      <c r="BP38" s="118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9"/>
    </row>
    <row r="39" spans="1:89" s="120" customFormat="1" ht="16.5" customHeight="1">
      <c r="A39"/>
      <c r="B39" s="100">
        <v>35</v>
      </c>
      <c r="C39" s="163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8"/>
      <c r="Y39" s="109"/>
      <c r="Z39" s="110"/>
      <c r="AA39" s="110"/>
      <c r="AB39" s="111"/>
      <c r="AC39" s="111"/>
      <c r="AD39" s="112"/>
      <c r="AE39" s="113"/>
      <c r="AF39" s="112"/>
      <c r="AG39" s="114"/>
      <c r="AH39" s="115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7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116"/>
      <c r="BK39" s="116"/>
      <c r="BL39" s="116"/>
      <c r="BM39" s="116"/>
      <c r="BN39" s="116"/>
      <c r="BO39" s="117"/>
      <c r="BP39" s="118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9"/>
    </row>
    <row r="40" spans="1:89" s="120" customFormat="1" ht="16.5" customHeight="1">
      <c r="A40"/>
      <c r="B40" s="121">
        <v>36</v>
      </c>
      <c r="C40" s="164"/>
      <c r="D40" s="123"/>
      <c r="E40" s="123"/>
      <c r="F40" s="123"/>
      <c r="G40" s="123"/>
      <c r="H40" s="123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31"/>
      <c r="Y40" s="132"/>
      <c r="Z40" s="133"/>
      <c r="AA40" s="133"/>
      <c r="AB40" s="134"/>
      <c r="AC40" s="134"/>
      <c r="AD40" s="135"/>
      <c r="AE40" s="136"/>
      <c r="AF40" s="135"/>
      <c r="AG40" s="137"/>
      <c r="AH40" s="115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7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116"/>
      <c r="BK40" s="116"/>
      <c r="BL40" s="116"/>
      <c r="BM40" s="116"/>
      <c r="BN40" s="116"/>
      <c r="BO40" s="117"/>
      <c r="BP40" s="118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9"/>
    </row>
    <row r="41" spans="1:89" s="120" customFormat="1" ht="16.5" customHeight="1">
      <c r="A41"/>
      <c r="B41" s="100">
        <v>37</v>
      </c>
      <c r="C41" s="163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8"/>
      <c r="Y41" s="109"/>
      <c r="Z41" s="110"/>
      <c r="AA41" s="110"/>
      <c r="AB41" s="111"/>
      <c r="AC41" s="111"/>
      <c r="AD41" s="112"/>
      <c r="AE41" s="113"/>
      <c r="AF41" s="112"/>
      <c r="AG41" s="114"/>
      <c r="AH41" s="115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7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116"/>
      <c r="BK41" s="116"/>
      <c r="BL41" s="116"/>
      <c r="BM41" s="116"/>
      <c r="BN41" s="116"/>
      <c r="BO41" s="117"/>
      <c r="BP41" s="118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9"/>
    </row>
    <row r="42" spans="1:89" s="120" customFormat="1" ht="16.5" customHeight="1">
      <c r="A42"/>
      <c r="B42" s="121">
        <v>38</v>
      </c>
      <c r="C42" s="164"/>
      <c r="D42" s="123"/>
      <c r="E42" s="123"/>
      <c r="F42" s="123"/>
      <c r="G42" s="123"/>
      <c r="H42" s="123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31"/>
      <c r="Y42" s="132"/>
      <c r="Z42" s="133"/>
      <c r="AA42" s="133"/>
      <c r="AB42" s="134"/>
      <c r="AC42" s="134"/>
      <c r="AD42" s="135"/>
      <c r="AE42" s="136"/>
      <c r="AF42" s="135"/>
      <c r="AG42" s="137"/>
      <c r="AH42" s="115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7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116"/>
      <c r="BK42" s="116"/>
      <c r="BL42" s="116"/>
      <c r="BM42" s="116"/>
      <c r="BN42" s="116"/>
      <c r="BO42" s="117"/>
      <c r="BP42" s="118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9"/>
    </row>
    <row r="43" spans="1:89" s="120" customFormat="1" ht="16.5" customHeight="1">
      <c r="A43"/>
      <c r="B43" s="100">
        <v>39</v>
      </c>
      <c r="C43" s="163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8"/>
      <c r="Y43" s="109"/>
      <c r="Z43" s="110"/>
      <c r="AA43" s="110"/>
      <c r="AB43" s="111"/>
      <c r="AC43" s="111"/>
      <c r="AD43" s="112"/>
      <c r="AE43" s="113"/>
      <c r="AF43" s="112"/>
      <c r="AG43" s="114"/>
      <c r="AH43" s="115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7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116"/>
      <c r="BK43" s="116"/>
      <c r="BL43" s="116"/>
      <c r="BM43" s="116"/>
      <c r="BN43" s="116"/>
      <c r="BO43" s="117"/>
      <c r="BP43" s="118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9"/>
    </row>
    <row r="44" spans="1:89" s="120" customFormat="1" ht="16.5" customHeight="1">
      <c r="A44"/>
      <c r="B44" s="121">
        <v>40</v>
      </c>
      <c r="C44" s="164"/>
      <c r="D44" s="123"/>
      <c r="E44" s="123"/>
      <c r="F44" s="123"/>
      <c r="G44" s="123"/>
      <c r="H44" s="123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31"/>
      <c r="Y44" s="132"/>
      <c r="Z44" s="133"/>
      <c r="AA44" s="133"/>
      <c r="AB44" s="134"/>
      <c r="AC44" s="134"/>
      <c r="AD44" s="135"/>
      <c r="AE44" s="136"/>
      <c r="AF44" s="135"/>
      <c r="AG44" s="137"/>
      <c r="AH44" s="115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7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  <c r="BJ44" s="116"/>
      <c r="BK44" s="116"/>
      <c r="BL44" s="116"/>
      <c r="BM44" s="116"/>
      <c r="BN44" s="116"/>
      <c r="BO44" s="117"/>
      <c r="BP44" s="118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9"/>
    </row>
    <row r="45" spans="1:89" s="120" customFormat="1" ht="16.5" customHeight="1">
      <c r="A45"/>
      <c r="B45" s="100">
        <v>41</v>
      </c>
      <c r="C45" s="163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8"/>
      <c r="Y45" s="109"/>
      <c r="Z45" s="110"/>
      <c r="AA45" s="110"/>
      <c r="AB45" s="111"/>
      <c r="AC45" s="111"/>
      <c r="AD45" s="112"/>
      <c r="AE45" s="113"/>
      <c r="AF45" s="112"/>
      <c r="AG45" s="114"/>
      <c r="AH45" s="115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7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7"/>
      <c r="BJ45" s="116"/>
      <c r="BK45" s="116"/>
      <c r="BL45" s="116"/>
      <c r="BM45" s="116"/>
      <c r="BN45" s="116"/>
      <c r="BO45" s="117"/>
      <c r="BP45" s="118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9"/>
    </row>
    <row r="46" spans="1:89" s="120" customFormat="1" ht="16.5" customHeight="1">
      <c r="A46"/>
      <c r="B46" s="121">
        <v>42</v>
      </c>
      <c r="C46" s="164"/>
      <c r="D46" s="123"/>
      <c r="E46" s="123"/>
      <c r="F46" s="123"/>
      <c r="G46" s="123"/>
      <c r="H46" s="12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31"/>
      <c r="Y46" s="132"/>
      <c r="Z46" s="133"/>
      <c r="AA46" s="133"/>
      <c r="AB46" s="134"/>
      <c r="AC46" s="134"/>
      <c r="AD46" s="135"/>
      <c r="AE46" s="136"/>
      <c r="AF46" s="135"/>
      <c r="AG46" s="137"/>
      <c r="AH46" s="115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7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116"/>
      <c r="BK46" s="116"/>
      <c r="BL46" s="116"/>
      <c r="BM46" s="116"/>
      <c r="BN46" s="116"/>
      <c r="BO46" s="117"/>
      <c r="BP46" s="118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9"/>
    </row>
    <row r="47" spans="1:89" s="120" customFormat="1" ht="16.5" customHeight="1">
      <c r="A47"/>
      <c r="B47" s="100">
        <v>43</v>
      </c>
      <c r="C47" s="163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8"/>
      <c r="Y47" s="109"/>
      <c r="Z47" s="110"/>
      <c r="AA47" s="110"/>
      <c r="AB47" s="111"/>
      <c r="AC47" s="111"/>
      <c r="AD47" s="112"/>
      <c r="AE47" s="113"/>
      <c r="AF47" s="112"/>
      <c r="AG47" s="114"/>
      <c r="AH47" s="115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7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116"/>
      <c r="BK47" s="116"/>
      <c r="BL47" s="116"/>
      <c r="BM47" s="116"/>
      <c r="BN47" s="116"/>
      <c r="BO47" s="117"/>
      <c r="BP47" s="118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9"/>
    </row>
    <row r="48" spans="1:89" s="120" customFormat="1" ht="16.5" customHeight="1">
      <c r="A48"/>
      <c r="B48" s="121">
        <v>44</v>
      </c>
      <c r="C48" s="164"/>
      <c r="D48" s="123"/>
      <c r="E48" s="123"/>
      <c r="F48" s="123"/>
      <c r="G48" s="123"/>
      <c r="H48" s="123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31"/>
      <c r="Y48" s="132"/>
      <c r="Z48" s="133"/>
      <c r="AA48" s="133"/>
      <c r="AB48" s="134"/>
      <c r="AC48" s="134"/>
      <c r="AD48" s="135"/>
      <c r="AE48" s="136"/>
      <c r="AF48" s="135"/>
      <c r="AG48" s="137"/>
      <c r="AH48" s="115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7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116"/>
      <c r="BK48" s="116"/>
      <c r="BL48" s="116"/>
      <c r="BM48" s="116"/>
      <c r="BN48" s="116"/>
      <c r="BO48" s="117"/>
      <c r="BP48" s="118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9"/>
    </row>
    <row r="49" spans="1:89" s="120" customFormat="1" ht="16.5" customHeight="1">
      <c r="A49"/>
      <c r="B49" s="100">
        <v>45</v>
      </c>
      <c r="C49" s="163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8"/>
      <c r="Y49" s="109"/>
      <c r="Z49" s="110"/>
      <c r="AA49" s="110"/>
      <c r="AB49" s="111"/>
      <c r="AC49" s="111"/>
      <c r="AD49" s="112"/>
      <c r="AE49" s="113"/>
      <c r="AF49" s="112"/>
      <c r="AG49" s="114"/>
      <c r="AH49" s="115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7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116"/>
      <c r="BK49" s="116"/>
      <c r="BL49" s="116"/>
      <c r="BM49" s="116"/>
      <c r="BN49" s="116"/>
      <c r="BO49" s="117"/>
      <c r="BP49" s="118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9"/>
    </row>
    <row r="50" spans="1:89" s="120" customFormat="1" ht="16.5" customHeight="1">
      <c r="A50"/>
      <c r="B50" s="121">
        <v>46</v>
      </c>
      <c r="C50" s="164"/>
      <c r="D50" s="123"/>
      <c r="E50" s="123"/>
      <c r="F50" s="123"/>
      <c r="G50" s="123"/>
      <c r="H50" s="123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31"/>
      <c r="Y50" s="132"/>
      <c r="Z50" s="133"/>
      <c r="AA50" s="133"/>
      <c r="AB50" s="134"/>
      <c r="AC50" s="134"/>
      <c r="AD50" s="135"/>
      <c r="AE50" s="136"/>
      <c r="AF50" s="135"/>
      <c r="AG50" s="137"/>
      <c r="AH50" s="115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7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116"/>
      <c r="BK50" s="116"/>
      <c r="BL50" s="116"/>
      <c r="BM50" s="116"/>
      <c r="BN50" s="116"/>
      <c r="BO50" s="117"/>
      <c r="BP50" s="118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9"/>
    </row>
    <row r="51" spans="1:89" s="120" customFormat="1" ht="16.5" customHeight="1">
      <c r="A51"/>
      <c r="B51" s="100">
        <v>47</v>
      </c>
      <c r="C51" s="163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8"/>
      <c r="Y51" s="109"/>
      <c r="Z51" s="110"/>
      <c r="AA51" s="110"/>
      <c r="AB51" s="111"/>
      <c r="AC51" s="111"/>
      <c r="AD51" s="112"/>
      <c r="AE51" s="113"/>
      <c r="AF51" s="112"/>
      <c r="AG51" s="114"/>
      <c r="AH51" s="115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7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7"/>
      <c r="BJ51" s="116"/>
      <c r="BK51" s="116"/>
      <c r="BL51" s="116"/>
      <c r="BM51" s="116"/>
      <c r="BN51" s="116"/>
      <c r="BO51" s="117"/>
      <c r="BP51" s="118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9"/>
    </row>
    <row r="52" spans="1:89" s="120" customFormat="1" ht="16.5" customHeight="1">
      <c r="A52"/>
      <c r="B52" s="121">
        <v>48</v>
      </c>
      <c r="C52" s="164"/>
      <c r="D52" s="123"/>
      <c r="E52" s="123"/>
      <c r="F52" s="123"/>
      <c r="G52" s="123"/>
      <c r="H52" s="12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31"/>
      <c r="Y52" s="132"/>
      <c r="Z52" s="133"/>
      <c r="AA52" s="133"/>
      <c r="AB52" s="134"/>
      <c r="AC52" s="134"/>
      <c r="AD52" s="135"/>
      <c r="AE52" s="136"/>
      <c r="AF52" s="135"/>
      <c r="AG52" s="137"/>
      <c r="AH52" s="115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7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  <c r="BJ52" s="116"/>
      <c r="BK52" s="116"/>
      <c r="BL52" s="116"/>
      <c r="BM52" s="116"/>
      <c r="BN52" s="116"/>
      <c r="BO52" s="117"/>
      <c r="BP52" s="118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9"/>
    </row>
    <row r="53" spans="1:89" s="120" customFormat="1" ht="16.5" customHeight="1">
      <c r="A53"/>
      <c r="B53" s="100">
        <v>49</v>
      </c>
      <c r="C53" s="163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8"/>
      <c r="Y53" s="109"/>
      <c r="Z53" s="110"/>
      <c r="AA53" s="110"/>
      <c r="AB53" s="111"/>
      <c r="AC53" s="111"/>
      <c r="AD53" s="112"/>
      <c r="AE53" s="113"/>
      <c r="AF53" s="112"/>
      <c r="AG53" s="114"/>
      <c r="AH53" s="115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7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7"/>
      <c r="BJ53" s="116"/>
      <c r="BK53" s="116"/>
      <c r="BL53" s="116"/>
      <c r="BM53" s="116"/>
      <c r="BN53" s="116"/>
      <c r="BO53" s="117"/>
      <c r="BP53" s="118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9"/>
    </row>
    <row r="54" spans="1:89" s="120" customFormat="1" ht="16.5" customHeight="1">
      <c r="A54"/>
      <c r="B54" s="121">
        <v>50</v>
      </c>
      <c r="C54" s="164"/>
      <c r="D54" s="123"/>
      <c r="E54" s="123"/>
      <c r="F54" s="123"/>
      <c r="G54" s="123"/>
      <c r="H54" s="123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31"/>
      <c r="Y54" s="132"/>
      <c r="Z54" s="133"/>
      <c r="AA54" s="133"/>
      <c r="AB54" s="134"/>
      <c r="AC54" s="134"/>
      <c r="AD54" s="135"/>
      <c r="AE54" s="136"/>
      <c r="AF54" s="135"/>
      <c r="AG54" s="137"/>
      <c r="AH54" s="115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7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7"/>
      <c r="BJ54" s="116"/>
      <c r="BK54" s="116"/>
      <c r="BL54" s="116"/>
      <c r="BM54" s="116"/>
      <c r="BN54" s="116"/>
      <c r="BO54" s="117"/>
      <c r="BP54" s="118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9"/>
    </row>
    <row r="55" spans="1:89" s="120" customFormat="1" ht="16.5" customHeight="1">
      <c r="A55"/>
      <c r="B55" s="100">
        <v>51</v>
      </c>
      <c r="C55" s="163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8"/>
      <c r="Y55" s="109"/>
      <c r="Z55" s="110"/>
      <c r="AA55" s="110"/>
      <c r="AB55" s="111"/>
      <c r="AC55" s="111"/>
      <c r="AD55" s="112"/>
      <c r="AE55" s="113"/>
      <c r="AF55" s="112"/>
      <c r="AG55" s="114"/>
      <c r="AH55" s="115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7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7"/>
      <c r="BJ55" s="116"/>
      <c r="BK55" s="116"/>
      <c r="BL55" s="116"/>
      <c r="BM55" s="116"/>
      <c r="BN55" s="116"/>
      <c r="BO55" s="117"/>
      <c r="BP55" s="118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9"/>
    </row>
    <row r="56" spans="1:89" s="120" customFormat="1" ht="16.5" customHeight="1">
      <c r="A56"/>
      <c r="B56" s="121">
        <v>52</v>
      </c>
      <c r="C56" s="164"/>
      <c r="D56" s="123"/>
      <c r="E56" s="123"/>
      <c r="F56" s="123"/>
      <c r="G56" s="123"/>
      <c r="H56" s="123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31"/>
      <c r="Y56" s="132"/>
      <c r="Z56" s="133"/>
      <c r="AA56" s="133"/>
      <c r="AB56" s="134"/>
      <c r="AC56" s="134"/>
      <c r="AD56" s="135"/>
      <c r="AE56" s="136"/>
      <c r="AF56" s="135"/>
      <c r="AG56" s="137"/>
      <c r="AH56" s="115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7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7"/>
      <c r="BJ56" s="116"/>
      <c r="BK56" s="116"/>
      <c r="BL56" s="116"/>
      <c r="BM56" s="116"/>
      <c r="BN56" s="116"/>
      <c r="BO56" s="117"/>
      <c r="BP56" s="118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9"/>
    </row>
    <row r="57" spans="1:89" s="120" customFormat="1" ht="16.5" customHeight="1">
      <c r="A57"/>
      <c r="B57" s="100">
        <v>53</v>
      </c>
      <c r="C57" s="163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8"/>
      <c r="Y57" s="109"/>
      <c r="Z57" s="110"/>
      <c r="AA57" s="110"/>
      <c r="AB57" s="111"/>
      <c r="AC57" s="111"/>
      <c r="AD57" s="112"/>
      <c r="AE57" s="113"/>
      <c r="AF57" s="112"/>
      <c r="AG57" s="114"/>
      <c r="AH57" s="115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7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7"/>
      <c r="BJ57" s="116"/>
      <c r="BK57" s="116"/>
      <c r="BL57" s="116"/>
      <c r="BM57" s="116"/>
      <c r="BN57" s="116"/>
      <c r="BO57" s="117"/>
      <c r="BP57" s="118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9"/>
    </row>
    <row r="58" spans="1:89" s="120" customFormat="1" ht="16.5" customHeight="1">
      <c r="A58"/>
      <c r="B58" s="121">
        <v>54</v>
      </c>
      <c r="C58" s="164"/>
      <c r="D58" s="123"/>
      <c r="E58" s="123"/>
      <c r="F58" s="123"/>
      <c r="G58" s="123"/>
      <c r="H58" s="123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31"/>
      <c r="Y58" s="132"/>
      <c r="Z58" s="133"/>
      <c r="AA58" s="133"/>
      <c r="AB58" s="134"/>
      <c r="AC58" s="134"/>
      <c r="AD58" s="135"/>
      <c r="AE58" s="136"/>
      <c r="AF58" s="135"/>
      <c r="AG58" s="137"/>
      <c r="AH58" s="115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7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7"/>
      <c r="BJ58" s="116"/>
      <c r="BK58" s="116"/>
      <c r="BL58" s="116"/>
      <c r="BM58" s="116"/>
      <c r="BN58" s="116"/>
      <c r="BO58" s="117"/>
      <c r="BP58" s="118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9"/>
    </row>
    <row r="59" spans="1:89" s="120" customFormat="1" ht="16.5" customHeight="1">
      <c r="A59"/>
      <c r="B59" s="100">
        <v>55</v>
      </c>
      <c r="C59" s="163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8"/>
      <c r="Y59" s="109"/>
      <c r="Z59" s="110"/>
      <c r="AA59" s="110"/>
      <c r="AB59" s="111"/>
      <c r="AC59" s="111"/>
      <c r="AD59" s="112"/>
      <c r="AE59" s="113"/>
      <c r="AF59" s="112"/>
      <c r="AG59" s="114"/>
      <c r="AH59" s="115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7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7"/>
      <c r="BJ59" s="116"/>
      <c r="BK59" s="116"/>
      <c r="BL59" s="116"/>
      <c r="BM59" s="116"/>
      <c r="BN59" s="116"/>
      <c r="BO59" s="117"/>
      <c r="BP59" s="118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9"/>
    </row>
    <row r="60" spans="1:89" s="120" customFormat="1" ht="16.5" customHeight="1">
      <c r="A60"/>
      <c r="B60" s="121">
        <v>56</v>
      </c>
      <c r="C60" s="164"/>
      <c r="D60" s="123"/>
      <c r="E60" s="123"/>
      <c r="F60" s="123"/>
      <c r="G60" s="123"/>
      <c r="H60" s="123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31"/>
      <c r="Y60" s="132"/>
      <c r="Z60" s="133"/>
      <c r="AA60" s="133"/>
      <c r="AB60" s="134"/>
      <c r="AC60" s="134"/>
      <c r="AD60" s="135"/>
      <c r="AE60" s="136"/>
      <c r="AF60" s="135"/>
      <c r="AG60" s="137"/>
      <c r="AH60" s="115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7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7"/>
      <c r="BJ60" s="116"/>
      <c r="BK60" s="116"/>
      <c r="BL60" s="116"/>
      <c r="BM60" s="116"/>
      <c r="BN60" s="116"/>
      <c r="BO60" s="117"/>
      <c r="BP60" s="118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9"/>
    </row>
    <row r="61" spans="1:89" s="120" customFormat="1" ht="16.5" customHeight="1">
      <c r="A61"/>
      <c r="B61" s="100">
        <v>57</v>
      </c>
      <c r="C61" s="163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8"/>
      <c r="Y61" s="109"/>
      <c r="Z61" s="110"/>
      <c r="AA61" s="110"/>
      <c r="AB61" s="111"/>
      <c r="AC61" s="111"/>
      <c r="AD61" s="112"/>
      <c r="AE61" s="113"/>
      <c r="AF61" s="112"/>
      <c r="AG61" s="114"/>
      <c r="AH61" s="115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7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7"/>
      <c r="BJ61" s="116"/>
      <c r="BK61" s="116"/>
      <c r="BL61" s="116"/>
      <c r="BM61" s="116"/>
      <c r="BN61" s="116"/>
      <c r="BO61" s="117"/>
      <c r="BP61" s="118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9"/>
    </row>
    <row r="62" spans="1:89" s="120" customFormat="1" ht="16.5" customHeight="1">
      <c r="A62"/>
      <c r="B62" s="121">
        <v>58</v>
      </c>
      <c r="C62" s="164"/>
      <c r="D62" s="123"/>
      <c r="E62" s="123"/>
      <c r="F62" s="123"/>
      <c r="G62" s="123"/>
      <c r="H62" s="123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31"/>
      <c r="Y62" s="132"/>
      <c r="Z62" s="133"/>
      <c r="AA62" s="133"/>
      <c r="AB62" s="134"/>
      <c r="AC62" s="134"/>
      <c r="AD62" s="135"/>
      <c r="AE62" s="136"/>
      <c r="AF62" s="135"/>
      <c r="AG62" s="137"/>
      <c r="AH62" s="115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7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7"/>
      <c r="BJ62" s="116"/>
      <c r="BK62" s="116"/>
      <c r="BL62" s="116"/>
      <c r="BM62" s="116"/>
      <c r="BN62" s="116"/>
      <c r="BO62" s="117"/>
      <c r="BP62" s="118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9"/>
    </row>
    <row r="63" spans="1:89" s="120" customFormat="1" ht="16.5" customHeight="1">
      <c r="A63"/>
      <c r="B63" s="100">
        <v>59</v>
      </c>
      <c r="C63" s="163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8"/>
      <c r="Y63" s="109"/>
      <c r="Z63" s="110"/>
      <c r="AA63" s="110"/>
      <c r="AB63" s="111"/>
      <c r="AC63" s="111"/>
      <c r="AD63" s="112"/>
      <c r="AE63" s="113"/>
      <c r="AF63" s="112"/>
      <c r="AG63" s="114"/>
      <c r="AH63" s="115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7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6"/>
      <c r="BK63" s="116"/>
      <c r="BL63" s="116"/>
      <c r="BM63" s="116"/>
      <c r="BN63" s="116"/>
      <c r="BO63" s="117"/>
      <c r="BP63" s="118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9"/>
    </row>
    <row r="64" spans="1:89" s="120" customFormat="1" ht="16.5" customHeight="1">
      <c r="A64"/>
      <c r="B64" s="121">
        <v>60</v>
      </c>
      <c r="C64" s="164"/>
      <c r="D64" s="123"/>
      <c r="E64" s="123"/>
      <c r="F64" s="123"/>
      <c r="G64" s="123"/>
      <c r="H64" s="123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31"/>
      <c r="Y64" s="132"/>
      <c r="Z64" s="133"/>
      <c r="AA64" s="133"/>
      <c r="AB64" s="134"/>
      <c r="AC64" s="134"/>
      <c r="AD64" s="135"/>
      <c r="AE64" s="136"/>
      <c r="AF64" s="135"/>
      <c r="AG64" s="137"/>
      <c r="AH64" s="115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7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7"/>
      <c r="BJ64" s="116"/>
      <c r="BK64" s="116"/>
      <c r="BL64" s="116"/>
      <c r="BM64" s="116"/>
      <c r="BN64" s="116"/>
      <c r="BO64" s="117"/>
      <c r="BP64" s="118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9"/>
    </row>
    <row r="65" spans="9:29" ht="12.75"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6"/>
      <c r="Y65" s="147"/>
      <c r="Z65" s="142"/>
      <c r="AA65" s="142"/>
      <c r="AB65" s="142"/>
      <c r="AC65" s="142"/>
    </row>
    <row r="66" spans="1:75" ht="12.75">
      <c r="A66" s="148"/>
      <c r="C66" s="148"/>
      <c r="D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4"/>
      <c r="AA66" s="155"/>
      <c r="AB66" s="155"/>
      <c r="AC66" s="155"/>
      <c r="AI66" s="156"/>
      <c r="AJ66" s="156"/>
      <c r="AL66" s="156"/>
      <c r="AN66" s="157"/>
      <c r="AO66" s="157"/>
      <c r="AP66" s="157"/>
      <c r="AQ66" s="157"/>
      <c r="AR66" s="157"/>
      <c r="AT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K66" s="157"/>
      <c r="BL66" s="157"/>
      <c r="BM66" s="157"/>
      <c r="BN66" s="157"/>
      <c r="BO66" s="157"/>
      <c r="BR66" s="157"/>
      <c r="BS66" s="157"/>
      <c r="BT66" s="157"/>
      <c r="BU66" s="157"/>
      <c r="BV66" s="157"/>
      <c r="BW66" s="157"/>
    </row>
    <row r="67" spans="3:75" ht="12.75">
      <c r="C67" s="148"/>
      <c r="Z67" s="158"/>
      <c r="AI67" s="156"/>
      <c r="AJ67" s="156"/>
      <c r="AK67" s="159"/>
      <c r="AL67" s="156"/>
      <c r="AM67" s="159"/>
      <c r="AN67" s="159"/>
      <c r="AO67" s="159"/>
      <c r="AP67" s="159"/>
      <c r="AQ67" s="160"/>
      <c r="AR67" s="160"/>
      <c r="AS67" s="159"/>
      <c r="AT67" s="160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60"/>
      <c r="BF67" s="160"/>
      <c r="BG67" s="160"/>
      <c r="BH67" s="160"/>
      <c r="BI67" s="160"/>
      <c r="BJ67" s="159"/>
      <c r="BK67" s="159"/>
      <c r="BL67" s="159"/>
      <c r="BM67" s="160"/>
      <c r="BN67" s="160"/>
      <c r="BO67" s="160"/>
      <c r="BP67" s="159"/>
      <c r="BQ67" s="159"/>
      <c r="BR67" s="159"/>
      <c r="BS67" s="159"/>
      <c r="BT67" s="160"/>
      <c r="BU67" s="160"/>
      <c r="BV67" s="160"/>
      <c r="BW67" s="160"/>
    </row>
    <row r="68" spans="24:26" ht="12.75">
      <c r="X68" s="161"/>
      <c r="Y68" s="161"/>
      <c r="Z68" s="161"/>
    </row>
    <row r="69" ht="12.75">
      <c r="Y69"/>
    </row>
    <row r="70" spans="24:26" ht="12.75">
      <c r="X70" s="161"/>
      <c r="Y70" s="161"/>
      <c r="Z70" s="161"/>
    </row>
  </sheetData>
  <sheetProtection selectLockedCells="1" selectUnlockedCells="1"/>
  <mergeCells count="26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R2:R3"/>
    <mergeCell ref="U2:U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conditionalFormatting sqref="BO65">
    <cfRule type="cellIs" priority="1" dxfId="1" operator="equal" stopIfTrue="1">
      <formula>Calendário!$K$5</formula>
    </cfRule>
  </conditionalFormatting>
  <conditionalFormatting sqref="BO68:BP65536 BP66">
    <cfRule type="cellIs" priority="2" dxfId="1" operator="equal" stopIfTrue="1">
      <formula>Calendário!$K$5</formula>
    </cfRule>
  </conditionalFormatting>
  <conditionalFormatting sqref="BI5:BI64 BO5:BO64">
    <cfRule type="cellIs" priority="3" dxfId="7" operator="greaterThan" stopIfTrue="1">
      <formula>0</formula>
    </cfRule>
  </conditionalFormatting>
  <conditionalFormatting sqref="BP5:BP64">
    <cfRule type="cellIs" priority="4" dxfId="7" operator="greaterThan" stopIfTrue="1">
      <formula>0</formula>
    </cfRule>
  </conditionalFormatting>
  <conditionalFormatting sqref="AH5:AH64">
    <cfRule type="cellIs" priority="5" dxfId="1" operator="equal" stopIfTrue="1">
      <formula>Calendário!$K$5</formula>
    </cfRule>
  </conditionalFormatting>
  <conditionalFormatting sqref="AI65:AJ65 AL65 AN65:AR65 AT65 AV65:BE65">
    <cfRule type="cellIs" priority="6" dxfId="1" operator="equal" stopIfTrue="1">
      <formula>Calendário!$K$5</formula>
    </cfRule>
  </conditionalFormatting>
  <conditionalFormatting sqref="AI68:BE65536 AK66 AM66 AS66 AU66">
    <cfRule type="cellIs" priority="7" dxfId="1" operator="equal" stopIfTrue="1">
      <formula>Calendário!$K$5</formula>
    </cfRule>
  </conditionalFormatting>
  <conditionalFormatting sqref="AI5:BC64">
    <cfRule type="cellIs" priority="8" dxfId="7" operator="greaterThan" stopIfTrue="1">
      <formula>0</formula>
    </cfRule>
  </conditionalFormatting>
  <conditionalFormatting sqref="BD5:BD64">
    <cfRule type="cellIs" priority="9" dxfId="7" operator="greaterThan" stopIfTrue="1">
      <formula>0</formula>
    </cfRule>
  </conditionalFormatting>
  <conditionalFormatting sqref="IK65:IV65536">
    <cfRule type="cellIs" priority="10" dxfId="1" operator="equal" stopIfTrue="1">
      <formula>Calendário!$K$5</formula>
    </cfRule>
  </conditionalFormatting>
  <conditionalFormatting sqref="X69:Z69">
    <cfRule type="cellIs" priority="11" dxfId="1" operator="equal" stopIfTrue="1">
      <formula>Calendário!$K$5</formula>
    </cfRule>
  </conditionalFormatting>
  <conditionalFormatting sqref="Z67">
    <cfRule type="cellIs" priority="12" dxfId="1" operator="equal" stopIfTrue="1">
      <formula>Calendário!$K$5</formula>
    </cfRule>
  </conditionalFormatting>
  <conditionalFormatting sqref="D65">
    <cfRule type="cellIs" priority="13" dxfId="1" operator="equal" stopIfTrue="1">
      <formula>Calendário!$K$5</formula>
    </cfRule>
  </conditionalFormatting>
  <conditionalFormatting sqref="A1:A65 B1:B64 C1:D4 C65 D5:H64 E1:H1 AE5:AE64 BF65:BI65 BK65:BN65 BR65:BW65">
    <cfRule type="cellIs" priority="14" dxfId="1" operator="equal" stopIfTrue="1">
      <formula>Calendário!$K$5</formula>
    </cfRule>
  </conditionalFormatting>
  <conditionalFormatting sqref="CA2 CD2">
    <cfRule type="cellIs" priority="15" dxfId="1" operator="equal" stopIfTrue="1">
      <formula>Calendário!$K$5</formula>
    </cfRule>
  </conditionalFormatting>
  <conditionalFormatting sqref="A66:W65536 X66:Y68 X70:AD65536 Z66:AC66 Z68 AA67:AC68 AD66:AD68 AE66:AH65536 BF68:BN65536 BJ66 BQ66 BQ68:BW65536 BX66:IJ65536">
    <cfRule type="cellIs" priority="16" dxfId="1" operator="equal" stopIfTrue="1">
      <formula>Calendário!$K$5</formula>
    </cfRule>
  </conditionalFormatting>
  <conditionalFormatting sqref="Z5:AC64 AG5:AG64">
    <cfRule type="cellIs" priority="17" dxfId="2" operator="lessThanOrEqual" stopIfTrue="1">
      <formula>5.9</formula>
    </cfRule>
  </conditionalFormatting>
  <conditionalFormatting sqref="Y5:Y64">
    <cfRule type="cellIs" priority="18" dxfId="3" operator="between" stopIfTrue="1">
      <formula>25</formula>
      <formula>49</formula>
    </cfRule>
    <cfRule type="cellIs" priority="19" dxfId="2" operator="greaterThanOrEqual" stopIfTrue="1">
      <formula>50</formula>
    </cfRule>
    <cfRule type="cellIs" priority="20" dxfId="4" operator="between" stopIfTrue="1">
      <formula>16</formula>
      <formula>24</formula>
    </cfRule>
  </conditionalFormatting>
  <conditionalFormatting sqref="AD5:AD64 AF5:AF64">
    <cfRule type="cellIs" priority="21" dxfId="2" operator="equal" stopIfTrue="1">
      <formula>"RF"</formula>
    </cfRule>
    <cfRule type="cellIs" priority="22" dxfId="5" operator="equal" stopIfTrue="1">
      <formula>"EE"</formula>
    </cfRule>
    <cfRule type="cellIs" priority="23" dxfId="6" operator="equal" stopIfTrue="1">
      <formula>"A"</formula>
    </cfRule>
  </conditionalFormatting>
  <conditionalFormatting sqref="BE5:BH64 BJ5:BN64 BQ5:CJ64">
    <cfRule type="cellIs" priority="24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L70"/>
  <sheetViews>
    <sheetView zoomScale="65" zoomScaleNormal="65" workbookViewId="0" topLeftCell="A2">
      <pane ySplit="1710" topLeftCell="A1" activePane="bottomLeft" state="split"/>
      <selection pane="topLeft" activeCell="A2" sqref="A2"/>
      <selection pane="bottomLeft" activeCell="B5" sqref="B5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5" width="5.28125" style="0" customWidth="1"/>
    <col min="6" max="7" width="0" style="0" hidden="1" customWidth="1"/>
    <col min="8" max="8" width="5.57421875" style="0" customWidth="1"/>
    <col min="9" max="9" width="6.00390625" style="0" customWidth="1"/>
    <col min="10" max="11" width="0" style="0" hidden="1" customWidth="1"/>
    <col min="12" max="12" width="4.00390625" style="0" customWidth="1"/>
    <col min="13" max="14" width="5.57421875" style="0" customWidth="1"/>
    <col min="15" max="16" width="0" style="0" hidden="1" customWidth="1"/>
    <col min="17" max="17" width="6.421875" style="0" customWidth="1"/>
    <col min="18" max="19" width="5.57421875" style="0" customWidth="1"/>
    <col min="20" max="21" width="0" style="0" hidden="1" customWidth="1"/>
    <col min="22" max="22" width="5.57421875" style="0" customWidth="1"/>
    <col min="23" max="23" width="0" style="0" hidden="1" customWidth="1"/>
    <col min="24" max="24" width="0" style="78" hidden="1" customWidth="1"/>
    <col min="25" max="25" width="4.00390625" style="0" customWidth="1"/>
    <col min="26" max="26" width="4.00390625" style="81" customWidth="1"/>
    <col min="27" max="28" width="6.28125" style="0" customWidth="1"/>
    <col min="29" max="30" width="4.00390625" style="0" customWidth="1"/>
    <col min="31" max="31" width="6.28125" style="0" customWidth="1"/>
    <col min="32" max="32" width="5.57421875" style="165" customWidth="1"/>
    <col min="33" max="33" width="6.28125" style="0" customWidth="1"/>
    <col min="34" max="34" width="6.28125" style="82" customWidth="1"/>
    <col min="35" max="35" width="11.57421875" style="0" customWidth="1"/>
    <col min="36" max="90" width="4.00390625" style="0" customWidth="1"/>
    <col min="91" max="16384" width="11.57421875" style="0" customWidth="1"/>
  </cols>
  <sheetData>
    <row r="1" spans="1:90" s="93" customFormat="1" ht="48" customHeight="1">
      <c r="A1" s="83"/>
      <c r="B1" s="84" t="s">
        <v>52</v>
      </c>
      <c r="C1" s="84"/>
      <c r="D1" s="84"/>
      <c r="E1" s="84"/>
      <c r="F1" s="84"/>
      <c r="G1" s="84"/>
      <c r="H1" s="84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>
        <v>10</v>
      </c>
      <c r="X1" s="87"/>
      <c r="Y1" s="86"/>
      <c r="Z1" s="86">
        <f>Calendário!I27</f>
        <v>72</v>
      </c>
      <c r="AA1" s="86" t="s">
        <v>53</v>
      </c>
      <c r="AB1" s="86"/>
      <c r="AC1" s="86"/>
      <c r="AD1" s="86"/>
      <c r="AE1" s="86"/>
      <c r="AF1" s="166"/>
      <c r="AG1" s="86"/>
      <c r="AH1" s="90"/>
      <c r="AI1" s="86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</row>
    <row r="2" spans="1:90" s="97" customFormat="1" ht="50.25" customHeight="1">
      <c r="A2"/>
      <c r="B2" s="84" t="s">
        <v>54</v>
      </c>
      <c r="C2" s="84" t="s">
        <v>55</v>
      </c>
      <c r="D2" s="84" t="s">
        <v>56</v>
      </c>
      <c r="E2" s="86" t="s">
        <v>57</v>
      </c>
      <c r="F2" s="86" t="s">
        <v>13</v>
      </c>
      <c r="G2" s="86" t="s">
        <v>58</v>
      </c>
      <c r="H2" s="86" t="s">
        <v>287</v>
      </c>
      <c r="I2" s="86" t="s">
        <v>59</v>
      </c>
      <c r="J2" s="86"/>
      <c r="K2" s="86"/>
      <c r="L2" s="86" t="s">
        <v>60</v>
      </c>
      <c r="M2" s="86" t="s">
        <v>288</v>
      </c>
      <c r="N2" s="86" t="s">
        <v>62</v>
      </c>
      <c r="O2" s="86"/>
      <c r="P2" s="86"/>
      <c r="Q2" s="86" t="s">
        <v>289</v>
      </c>
      <c r="R2" s="86"/>
      <c r="S2" s="86" t="s">
        <v>62</v>
      </c>
      <c r="T2" s="86"/>
      <c r="U2" s="86"/>
      <c r="V2" s="86" t="s">
        <v>65</v>
      </c>
      <c r="W2" s="86"/>
      <c r="X2" s="87"/>
      <c r="Y2" s="86" t="s">
        <v>66</v>
      </c>
      <c r="Z2" s="86" t="s">
        <v>67</v>
      </c>
      <c r="AA2" s="86" t="s">
        <v>68</v>
      </c>
      <c r="AB2" s="86" t="s">
        <v>69</v>
      </c>
      <c r="AC2" s="86" t="s">
        <v>70</v>
      </c>
      <c r="AD2" s="86" t="s">
        <v>71</v>
      </c>
      <c r="AE2" s="86" t="s">
        <v>72</v>
      </c>
      <c r="AF2" s="166" t="s">
        <v>73</v>
      </c>
      <c r="AG2" s="86" t="s">
        <v>74</v>
      </c>
      <c r="AH2" s="90" t="s">
        <v>75</v>
      </c>
      <c r="AI2" s="86"/>
      <c r="AJ2" s="95" t="s">
        <v>32</v>
      </c>
      <c r="AK2" s="95" t="s">
        <v>33</v>
      </c>
      <c r="AL2" s="95" t="s">
        <v>32</v>
      </c>
      <c r="AM2" s="95" t="s">
        <v>33</v>
      </c>
      <c r="AN2" s="95" t="s">
        <v>32</v>
      </c>
      <c r="AO2" s="95" t="s">
        <v>32</v>
      </c>
      <c r="AP2" s="95" t="s">
        <v>33</v>
      </c>
      <c r="AQ2" s="95" t="s">
        <v>32</v>
      </c>
      <c r="AR2" s="95" t="s">
        <v>33</v>
      </c>
      <c r="AS2" s="95" t="s">
        <v>32</v>
      </c>
      <c r="AT2" s="95" t="s">
        <v>33</v>
      </c>
      <c r="AU2" s="95" t="s">
        <v>32</v>
      </c>
      <c r="AV2" s="95" t="s">
        <v>33</v>
      </c>
      <c r="AW2" s="95" t="s">
        <v>32</v>
      </c>
      <c r="AX2" s="95" t="s">
        <v>33</v>
      </c>
      <c r="AY2" s="95" t="s">
        <v>32</v>
      </c>
      <c r="AZ2" s="95" t="s">
        <v>33</v>
      </c>
      <c r="BA2" s="95" t="s">
        <v>32</v>
      </c>
      <c r="BB2" s="95" t="s">
        <v>33</v>
      </c>
      <c r="BC2" s="95" t="s">
        <v>32</v>
      </c>
      <c r="BD2" s="95" t="s">
        <v>33</v>
      </c>
      <c r="BE2" s="95" t="s">
        <v>32</v>
      </c>
      <c r="BF2" s="95" t="s">
        <v>32</v>
      </c>
      <c r="BG2" s="95" t="s">
        <v>33</v>
      </c>
      <c r="BH2" s="95" t="s">
        <v>32</v>
      </c>
      <c r="BI2" s="95" t="s">
        <v>33</v>
      </c>
      <c r="BJ2" s="95" t="s">
        <v>32</v>
      </c>
      <c r="BK2" s="95" t="s">
        <v>33</v>
      </c>
      <c r="BL2" s="95" t="s">
        <v>32</v>
      </c>
      <c r="BM2" s="95" t="s">
        <v>33</v>
      </c>
      <c r="BN2" s="95" t="s">
        <v>32</v>
      </c>
      <c r="BO2" s="95" t="s">
        <v>33</v>
      </c>
      <c r="BP2" s="95" t="s">
        <v>32</v>
      </c>
      <c r="BQ2" s="95" t="s">
        <v>32</v>
      </c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86"/>
      <c r="CC2" s="95"/>
      <c r="CD2" s="95"/>
      <c r="CE2" s="86"/>
      <c r="CF2" s="95"/>
      <c r="CG2" s="95"/>
      <c r="CH2" s="95"/>
      <c r="CI2" s="95"/>
      <c r="CJ2" s="95"/>
      <c r="CK2" s="95"/>
      <c r="CL2" s="95"/>
    </row>
    <row r="3" spans="1:90" s="97" customFormat="1" ht="63.75" customHeight="1">
      <c r="A3"/>
      <c r="B3" s="84"/>
      <c r="C3" s="84"/>
      <c r="D3" s="84"/>
      <c r="E3" s="86"/>
      <c r="F3" s="86"/>
      <c r="G3" s="86"/>
      <c r="H3" s="86"/>
      <c r="I3" s="86" t="s">
        <v>82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9"/>
      <c r="Y3" s="86"/>
      <c r="Z3" s="86"/>
      <c r="AA3" s="86"/>
      <c r="AB3" s="86"/>
      <c r="AC3" s="86" t="s">
        <v>70</v>
      </c>
      <c r="AD3" s="86" t="s">
        <v>71</v>
      </c>
      <c r="AE3" s="86"/>
      <c r="AF3" s="166"/>
      <c r="AG3" s="86"/>
      <c r="AH3" s="90"/>
      <c r="AI3" s="86"/>
      <c r="AJ3" s="95">
        <v>43173</v>
      </c>
      <c r="AK3" s="95">
        <v>43175</v>
      </c>
      <c r="AL3" s="95">
        <v>43180</v>
      </c>
      <c r="AM3" s="95">
        <v>43182</v>
      </c>
      <c r="AN3" s="162">
        <v>43187</v>
      </c>
      <c r="AO3" s="95">
        <v>43194</v>
      </c>
      <c r="AP3" s="95">
        <v>43196</v>
      </c>
      <c r="AQ3" s="95">
        <v>43201</v>
      </c>
      <c r="AR3" s="95">
        <v>43203</v>
      </c>
      <c r="AS3" s="95">
        <v>43208</v>
      </c>
      <c r="AT3" s="95">
        <v>43210</v>
      </c>
      <c r="AU3" s="95">
        <v>43215</v>
      </c>
      <c r="AV3" s="95">
        <v>43217</v>
      </c>
      <c r="AW3" s="95">
        <v>43222</v>
      </c>
      <c r="AX3" s="95">
        <v>43224</v>
      </c>
      <c r="AY3" s="95">
        <v>43229</v>
      </c>
      <c r="AZ3" s="95">
        <v>43231</v>
      </c>
      <c r="BA3" s="95">
        <v>43236</v>
      </c>
      <c r="BB3" s="95">
        <v>43238</v>
      </c>
      <c r="BC3" s="95">
        <v>43243</v>
      </c>
      <c r="BD3" s="95">
        <v>43245</v>
      </c>
      <c r="BE3" s="95">
        <v>43250</v>
      </c>
      <c r="BF3" s="95">
        <v>43257</v>
      </c>
      <c r="BG3" s="95">
        <v>43259</v>
      </c>
      <c r="BH3" s="95">
        <v>43264</v>
      </c>
      <c r="BI3" s="95">
        <v>43266</v>
      </c>
      <c r="BJ3" s="95">
        <v>43271</v>
      </c>
      <c r="BK3" s="95">
        <v>43273</v>
      </c>
      <c r="BL3" s="95">
        <v>43278</v>
      </c>
      <c r="BM3" s="95">
        <v>43280</v>
      </c>
      <c r="BN3" s="95">
        <v>43285</v>
      </c>
      <c r="BO3" s="95">
        <v>43287</v>
      </c>
      <c r="BP3" s="95">
        <v>43292</v>
      </c>
      <c r="BQ3" s="95">
        <v>43299</v>
      </c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9">
        <v>11</v>
      </c>
    </row>
    <row r="4" spans="1:90" s="97" customFormat="1" ht="114.75" customHeight="1" hidden="1">
      <c r="A4"/>
      <c r="B4" s="84"/>
      <c r="C4" s="84"/>
      <c r="D4" s="84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9"/>
      <c r="Y4" s="86"/>
      <c r="Z4" s="86"/>
      <c r="AA4" s="86"/>
      <c r="AB4" s="86"/>
      <c r="AC4" s="86"/>
      <c r="AD4" s="86"/>
      <c r="AE4" s="86"/>
      <c r="AF4" s="166"/>
      <c r="AG4" s="86"/>
      <c r="AH4" s="90"/>
      <c r="AI4" s="86"/>
      <c r="AJ4" s="95" t="s">
        <v>410</v>
      </c>
      <c r="AK4" s="95" t="s">
        <v>411</v>
      </c>
      <c r="AL4" s="95" t="s">
        <v>412</v>
      </c>
      <c r="AM4" s="95" t="s">
        <v>413</v>
      </c>
      <c r="AN4" s="162" t="s">
        <v>414</v>
      </c>
      <c r="AO4" s="95" t="s">
        <v>415</v>
      </c>
      <c r="AP4" s="95" t="s">
        <v>416</v>
      </c>
      <c r="AQ4" s="95" t="s">
        <v>417</v>
      </c>
      <c r="AR4" s="95" t="s">
        <v>418</v>
      </c>
      <c r="AS4" s="95" t="s">
        <v>419</v>
      </c>
      <c r="AT4" s="95" t="s">
        <v>420</v>
      </c>
      <c r="AU4" s="95" t="s">
        <v>421</v>
      </c>
      <c r="AV4" s="95" t="s">
        <v>422</v>
      </c>
      <c r="AW4" s="95" t="s">
        <v>423</v>
      </c>
      <c r="AX4" s="95" t="s">
        <v>424</v>
      </c>
      <c r="AY4" s="95" t="s">
        <v>425</v>
      </c>
      <c r="AZ4" s="95" t="s">
        <v>426</v>
      </c>
      <c r="BA4" s="95" t="s">
        <v>427</v>
      </c>
      <c r="BB4" s="95" t="s">
        <v>428</v>
      </c>
      <c r="BC4" s="95" t="s">
        <v>429</v>
      </c>
      <c r="BD4" s="95"/>
      <c r="BE4" s="95"/>
      <c r="BF4" s="95"/>
      <c r="BG4" s="95" t="s">
        <v>430</v>
      </c>
      <c r="BH4" s="95" t="s">
        <v>431</v>
      </c>
      <c r="BI4" s="95"/>
      <c r="BJ4" s="95"/>
      <c r="BK4" s="95"/>
      <c r="BL4" s="95"/>
      <c r="BM4" s="95" t="s">
        <v>432</v>
      </c>
      <c r="BN4" s="95" t="s">
        <v>433</v>
      </c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9"/>
    </row>
    <row r="5" spans="1:90" s="120" customFormat="1" ht="16.5" customHeight="1">
      <c r="A5"/>
      <c r="B5" s="100">
        <v>1</v>
      </c>
      <c r="C5" s="101" t="s">
        <v>434</v>
      </c>
      <c r="D5" s="102" t="s">
        <v>435</v>
      </c>
      <c r="E5" s="102" t="s">
        <v>270</v>
      </c>
      <c r="F5" s="102">
        <v>22</v>
      </c>
      <c r="G5" s="102" t="s">
        <v>436</v>
      </c>
      <c r="H5" s="102"/>
      <c r="I5" s="104">
        <f>IF(H5="","",H5/1.2)</f>
      </c>
      <c r="J5" s="104"/>
      <c r="K5" s="104"/>
      <c r="L5" s="104"/>
      <c r="M5" s="104"/>
      <c r="N5" s="104">
        <f>IF(M5="","",M5/1.8)</f>
      </c>
      <c r="O5" s="104"/>
      <c r="P5" s="104"/>
      <c r="Q5" s="104"/>
      <c r="R5" s="104"/>
      <c r="S5" s="104"/>
      <c r="T5" s="104"/>
      <c r="U5" s="104"/>
      <c r="V5" s="104"/>
      <c r="W5" s="104">
        <f>IF(V5="","",V5*10/16)</f>
      </c>
      <c r="X5" s="105"/>
      <c r="Y5" s="108">
        <f>SUM(AJ5:CK5)</f>
        <v>52</v>
      </c>
      <c r="Z5" s="109">
        <f>Y5/Z$1*100</f>
        <v>72.22222222222221</v>
      </c>
      <c r="AA5" s="167">
        <f>(I5+L5+N5+Q5+S5+V5)/3</f>
        <v>0</v>
      </c>
      <c r="AB5" s="110">
        <f>AA5*10</f>
        <v>0</v>
      </c>
      <c r="AC5" s="111"/>
      <c r="AD5" s="111"/>
      <c r="AE5" s="112" t="str">
        <f>IF(Z5&gt;25,"RF",IF(AA5&gt;5.9,"A","EE"))</f>
        <v>RF</v>
      </c>
      <c r="AF5" s="168"/>
      <c r="AG5" s="112" t="str">
        <f>IF(AE5="A","A",IF(AE5="RF",AE5,IF(AE5="EE",IF(AF5="",AE5,IF(AF5&gt;5.9,"A","RNEE")))))</f>
        <v>RF</v>
      </c>
      <c r="AH5" s="169">
        <f>IF(AF5="",AA5,AF5)</f>
        <v>0</v>
      </c>
      <c r="AI5" s="115"/>
      <c r="AJ5" s="116">
        <v>2</v>
      </c>
      <c r="AK5" s="116">
        <v>2</v>
      </c>
      <c r="AL5" s="116">
        <v>2</v>
      </c>
      <c r="AM5" s="116">
        <v>2</v>
      </c>
      <c r="AN5" s="116">
        <v>2</v>
      </c>
      <c r="AO5" s="116"/>
      <c r="AP5" s="116">
        <v>2</v>
      </c>
      <c r="AQ5" s="116">
        <v>2</v>
      </c>
      <c r="AR5" s="116">
        <v>2</v>
      </c>
      <c r="AS5" s="116">
        <v>2</v>
      </c>
      <c r="AT5" s="116">
        <v>2</v>
      </c>
      <c r="AU5" s="117">
        <f>IF(I5="",2,"")</f>
        <v>2</v>
      </c>
      <c r="AV5" s="116">
        <v>2</v>
      </c>
      <c r="AW5" s="116">
        <v>2</v>
      </c>
      <c r="AX5" s="116">
        <v>2</v>
      </c>
      <c r="AY5" s="116">
        <v>2</v>
      </c>
      <c r="AZ5" s="116">
        <v>2</v>
      </c>
      <c r="BA5" s="116">
        <v>2</v>
      </c>
      <c r="BB5" s="116">
        <v>2</v>
      </c>
      <c r="BC5" s="116">
        <v>2</v>
      </c>
      <c r="BD5" s="116"/>
      <c r="BE5" s="116"/>
      <c r="BF5" s="117">
        <v>2</v>
      </c>
      <c r="BG5" s="116">
        <v>2</v>
      </c>
      <c r="BH5" s="116">
        <v>2</v>
      </c>
      <c r="BI5" s="116"/>
      <c r="BJ5" s="116">
        <f>IF(N5="",2,"")</f>
        <v>2</v>
      </c>
      <c r="BK5" s="116"/>
      <c r="BL5" s="116"/>
      <c r="BM5" s="116">
        <v>2</v>
      </c>
      <c r="BN5" s="116">
        <v>2</v>
      </c>
      <c r="BO5" s="116"/>
      <c r="BP5" s="117">
        <f>IF(S5="",2,"")</f>
        <v>2</v>
      </c>
      <c r="BQ5" s="118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9"/>
    </row>
    <row r="6" spans="1:90" s="120" customFormat="1" ht="16.5" customHeight="1">
      <c r="A6"/>
      <c r="B6" s="121">
        <v>2</v>
      </c>
      <c r="C6" s="122" t="s">
        <v>437</v>
      </c>
      <c r="D6" s="123" t="s">
        <v>438</v>
      </c>
      <c r="E6" s="123" t="s">
        <v>270</v>
      </c>
      <c r="F6" s="123">
        <v>22</v>
      </c>
      <c r="G6" s="123" t="s">
        <v>439</v>
      </c>
      <c r="H6" s="123">
        <v>4.3</v>
      </c>
      <c r="I6" s="126">
        <f>IF(H6="","",H6/1.2)</f>
        <v>3.5833333333333335</v>
      </c>
      <c r="J6" s="126"/>
      <c r="K6" s="126"/>
      <c r="L6" s="126">
        <v>1</v>
      </c>
      <c r="M6" s="126">
        <v>6</v>
      </c>
      <c r="N6" s="126">
        <f>IF(M6="","",M6/1.8)</f>
        <v>3.333333333333333</v>
      </c>
      <c r="O6" s="126"/>
      <c r="P6" s="126"/>
      <c r="Q6" s="126"/>
      <c r="R6" s="126"/>
      <c r="S6" s="126"/>
      <c r="T6" s="126"/>
      <c r="U6" s="126"/>
      <c r="V6" s="126"/>
      <c r="W6" s="170">
        <f>IF(V6="","",V6*10/16)</f>
      </c>
      <c r="X6" s="127">
        <v>0.6972222222222222</v>
      </c>
      <c r="Y6" s="171">
        <f>SUM(AJ6:CK6)</f>
        <v>4</v>
      </c>
      <c r="Z6" s="172">
        <f>Y6/Z$1*100</f>
        <v>5.555555555555555</v>
      </c>
      <c r="AA6" s="173">
        <f>(I6+L6+N6+Q6+S6+V6)/3</f>
        <v>2.638888888888889</v>
      </c>
      <c r="AB6" s="174">
        <f>AA6*10</f>
        <v>26.38888888888889</v>
      </c>
      <c r="AC6" s="175"/>
      <c r="AD6" s="175"/>
      <c r="AE6" s="176" t="str">
        <f>IF(Z6&gt;25,"RF",IF(AA6&gt;5.9,"A","EE"))</f>
        <v>EE</v>
      </c>
      <c r="AF6" s="177"/>
      <c r="AG6" s="176" t="str">
        <f>IF(AE6="A","A",IF(AE6="RF",AE6,IF(AE6="EE",IF(AF6="",AE6,IF(AF6&gt;5.9,"A","RNEE")))))</f>
        <v>EE</v>
      </c>
      <c r="AH6" s="178">
        <f>IF(AF6="",AA6,AF6)</f>
        <v>2.638888888888889</v>
      </c>
      <c r="AI6" s="115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79"/>
      <c r="AU6" s="117">
        <f>IF(I6="",2,"")</f>
      </c>
      <c r="AV6" s="116"/>
      <c r="AW6" s="116"/>
      <c r="AX6" s="116">
        <v>2</v>
      </c>
      <c r="AY6" s="116"/>
      <c r="AZ6" s="116"/>
      <c r="BA6" s="116"/>
      <c r="BB6" s="116"/>
      <c r="BC6" s="116"/>
      <c r="BD6" s="116"/>
      <c r="BE6" s="116"/>
      <c r="BF6" s="117"/>
      <c r="BG6" s="116"/>
      <c r="BH6" s="116"/>
      <c r="BI6" s="116"/>
      <c r="BJ6" s="116">
        <f>IF(N6="",2,"")</f>
      </c>
      <c r="BK6" s="116"/>
      <c r="BL6" s="116"/>
      <c r="BM6" s="116"/>
      <c r="BN6" s="116"/>
      <c r="BO6" s="116"/>
      <c r="BP6" s="117">
        <f>IF(S6="",2,"")</f>
        <v>2</v>
      </c>
      <c r="BQ6" s="118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9"/>
    </row>
    <row r="7" spans="1:90" s="120" customFormat="1" ht="16.5" customHeight="1">
      <c r="A7"/>
      <c r="B7" s="100">
        <v>3</v>
      </c>
      <c r="C7" s="101" t="s">
        <v>440</v>
      </c>
      <c r="D7" s="102" t="s">
        <v>441</v>
      </c>
      <c r="E7" s="102" t="s">
        <v>270</v>
      </c>
      <c r="F7" s="102">
        <v>22</v>
      </c>
      <c r="G7" s="102" t="s">
        <v>442</v>
      </c>
      <c r="H7" s="102">
        <v>7.5</v>
      </c>
      <c r="I7" s="104">
        <f>IF(H7="","",H7/1.2)</f>
        <v>6.25</v>
      </c>
      <c r="J7" s="104"/>
      <c r="K7" s="104"/>
      <c r="L7" s="104">
        <v>1</v>
      </c>
      <c r="M7" s="104">
        <v>14</v>
      </c>
      <c r="N7" s="104">
        <f>IF(M7="","",M7/1.8)</f>
        <v>7.777777777777778</v>
      </c>
      <c r="O7" s="104"/>
      <c r="P7" s="104"/>
      <c r="Q7" s="104"/>
      <c r="R7" s="104"/>
      <c r="S7" s="104"/>
      <c r="T7" s="104"/>
      <c r="U7" s="104"/>
      <c r="V7" s="104"/>
      <c r="W7" s="104">
        <f>IF(V7="","",V7*10/16)</f>
      </c>
      <c r="X7" s="105"/>
      <c r="Y7" s="108">
        <f>SUM(AJ7:CK7)</f>
        <v>2</v>
      </c>
      <c r="Z7" s="109">
        <f>Y7/Z$1*100</f>
        <v>2.7777777777777777</v>
      </c>
      <c r="AA7" s="167">
        <f>(I7+L7+N7+Q7+S7+V7)/3</f>
        <v>5.0092592592592595</v>
      </c>
      <c r="AB7" s="110">
        <f>AA7*10</f>
        <v>50.092592592592595</v>
      </c>
      <c r="AC7" s="111"/>
      <c r="AD7" s="111"/>
      <c r="AE7" s="112" t="str">
        <f>IF(Z7&gt;25,"RF",IF(AA7&gt;5.9,"A","EE"))</f>
        <v>EE</v>
      </c>
      <c r="AF7" s="168"/>
      <c r="AG7" s="112" t="str">
        <f>IF(AE7="A","A",IF(AE7="RF",AE7,IF(AE7="EE",IF(AF7="",AE7,IF(AF7&gt;5.9,"A","RNEE")))))</f>
        <v>EE</v>
      </c>
      <c r="AH7" s="169">
        <f>IF(AF7="",AA7,AF7)</f>
        <v>5.0092592592592595</v>
      </c>
      <c r="AI7" s="115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79"/>
      <c r="AU7" s="117">
        <f>IF(I7="",2,"")</f>
      </c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7"/>
      <c r="BG7" s="116"/>
      <c r="BH7" s="116"/>
      <c r="BI7" s="116"/>
      <c r="BJ7" s="116">
        <f>IF(N7="",2,"")</f>
      </c>
      <c r="BK7" s="116"/>
      <c r="BL7" s="116"/>
      <c r="BM7" s="116"/>
      <c r="BN7" s="116"/>
      <c r="BO7" s="116"/>
      <c r="BP7" s="117">
        <f>IF(S7="",2,"")</f>
        <v>2</v>
      </c>
      <c r="BQ7" s="118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9"/>
    </row>
    <row r="8" spans="1:90" s="120" customFormat="1" ht="16.5" customHeight="1">
      <c r="A8"/>
      <c r="B8" s="121">
        <v>4</v>
      </c>
      <c r="C8" s="122" t="s">
        <v>443</v>
      </c>
      <c r="D8" s="123" t="s">
        <v>444</v>
      </c>
      <c r="E8" s="123" t="s">
        <v>270</v>
      </c>
      <c r="F8" s="123">
        <v>22</v>
      </c>
      <c r="G8" s="123" t="s">
        <v>445</v>
      </c>
      <c r="H8" s="123"/>
      <c r="I8" s="126">
        <f>IF(H8="","",H8/1.2)</f>
      </c>
      <c r="J8" s="126"/>
      <c r="K8" s="126"/>
      <c r="L8" s="126"/>
      <c r="M8" s="126"/>
      <c r="N8" s="126">
        <f>IF(M8="","",M8/1.8)</f>
      </c>
      <c r="O8" s="126"/>
      <c r="P8" s="126"/>
      <c r="Q8" s="126"/>
      <c r="R8" s="126"/>
      <c r="S8" s="126"/>
      <c r="T8" s="126"/>
      <c r="U8" s="126"/>
      <c r="V8" s="126"/>
      <c r="W8" s="170">
        <f>IF(V8="","",V8*10/16)</f>
      </c>
      <c r="X8" s="127">
        <v>0.84375</v>
      </c>
      <c r="Y8" s="171">
        <f>SUM(AJ8:CK8)</f>
        <v>38</v>
      </c>
      <c r="Z8" s="172">
        <f>Y8/Z$1*100</f>
        <v>52.77777777777778</v>
      </c>
      <c r="AA8" s="173">
        <f>(I8+L8+N8+Q8+S8+V8)/3</f>
        <v>0</v>
      </c>
      <c r="AB8" s="174">
        <f>AA8*10</f>
        <v>0</v>
      </c>
      <c r="AC8" s="175"/>
      <c r="AD8" s="175"/>
      <c r="AE8" s="176" t="str">
        <f>IF(Z8&gt;25,"RF",IF(AA8&gt;5.9,"A","EE"))</f>
        <v>RF</v>
      </c>
      <c r="AF8" s="177"/>
      <c r="AG8" s="176" t="str">
        <f>IF(AE8="A","A",IF(AE8="RF",AE8,IF(AE8="EE",IF(AF8="",AE8,IF(AF8&gt;5.9,"A","RNEE")))))</f>
        <v>RF</v>
      </c>
      <c r="AH8" s="178">
        <f>IF(AF8="",AA8,AF8)</f>
        <v>0</v>
      </c>
      <c r="AI8" s="115"/>
      <c r="AJ8" s="116"/>
      <c r="AK8" s="116"/>
      <c r="AL8" s="116"/>
      <c r="AM8" s="116"/>
      <c r="AN8" s="116">
        <v>2</v>
      </c>
      <c r="AO8" s="116"/>
      <c r="AP8" s="116">
        <v>2</v>
      </c>
      <c r="AQ8" s="116"/>
      <c r="AR8" s="116">
        <v>2</v>
      </c>
      <c r="AS8" s="116"/>
      <c r="AT8" s="116"/>
      <c r="AU8" s="117">
        <f>IF(I8="",2,"")</f>
        <v>2</v>
      </c>
      <c r="AV8" s="116">
        <v>2</v>
      </c>
      <c r="AW8" s="116">
        <v>2</v>
      </c>
      <c r="AX8" s="116">
        <v>2</v>
      </c>
      <c r="AY8" s="116">
        <v>2</v>
      </c>
      <c r="AZ8" s="116">
        <v>2</v>
      </c>
      <c r="BA8" s="116">
        <v>2</v>
      </c>
      <c r="BB8" s="116">
        <v>2</v>
      </c>
      <c r="BC8" s="116">
        <v>2</v>
      </c>
      <c r="BD8" s="116"/>
      <c r="BE8" s="116"/>
      <c r="BF8" s="117">
        <v>2</v>
      </c>
      <c r="BG8" s="116">
        <v>2</v>
      </c>
      <c r="BH8" s="116">
        <v>2</v>
      </c>
      <c r="BI8" s="116"/>
      <c r="BJ8" s="116">
        <f>IF(N8="",2,"")</f>
        <v>2</v>
      </c>
      <c r="BK8" s="116"/>
      <c r="BL8" s="116"/>
      <c r="BM8" s="116">
        <v>2</v>
      </c>
      <c r="BN8" s="116">
        <v>2</v>
      </c>
      <c r="BO8" s="116"/>
      <c r="BP8" s="117">
        <f>IF(S8="",2,"")</f>
        <v>2</v>
      </c>
      <c r="BQ8" s="118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9"/>
    </row>
    <row r="9" spans="1:90" s="120" customFormat="1" ht="16.5" customHeight="1">
      <c r="A9"/>
      <c r="B9" s="100">
        <v>5</v>
      </c>
      <c r="C9" s="101" t="s">
        <v>446</v>
      </c>
      <c r="D9" s="102" t="s">
        <v>447</v>
      </c>
      <c r="E9" s="102" t="s">
        <v>270</v>
      </c>
      <c r="F9" s="102">
        <v>22</v>
      </c>
      <c r="G9" s="102" t="s">
        <v>448</v>
      </c>
      <c r="H9" s="102">
        <v>10</v>
      </c>
      <c r="I9" s="104">
        <f>IF(H9="","",H9/1.2)</f>
        <v>8.333333333333334</v>
      </c>
      <c r="J9" s="104"/>
      <c r="K9" s="104"/>
      <c r="L9" s="104">
        <v>1</v>
      </c>
      <c r="M9" s="104">
        <v>15</v>
      </c>
      <c r="N9" s="104">
        <f>IF(M9="","",M9/1.8)</f>
        <v>8.333333333333334</v>
      </c>
      <c r="O9" s="104"/>
      <c r="P9" s="104"/>
      <c r="Q9" s="104"/>
      <c r="R9" s="104"/>
      <c r="S9" s="104"/>
      <c r="T9" s="104"/>
      <c r="U9" s="104"/>
      <c r="V9" s="104"/>
      <c r="W9" s="104">
        <f>IF(V9="","",V9*10/16)</f>
      </c>
      <c r="X9" s="105">
        <v>0.69375</v>
      </c>
      <c r="Y9" s="108">
        <f>SUM(AJ9:CK9)</f>
        <v>6</v>
      </c>
      <c r="Z9" s="109">
        <f>Y9/Z$1*100</f>
        <v>8.333333333333332</v>
      </c>
      <c r="AA9" s="167">
        <f>(I9+L9+N9+Q9+S9+V9)/3</f>
        <v>5.888888888888889</v>
      </c>
      <c r="AB9" s="110">
        <f>AA9*10</f>
        <v>58.88888888888889</v>
      </c>
      <c r="AC9" s="111"/>
      <c r="AD9" s="111"/>
      <c r="AE9" s="112" t="str">
        <f>IF(Z9&gt;25,"RF",IF(AA9&gt;5.9,"A","EE"))</f>
        <v>EE</v>
      </c>
      <c r="AF9" s="168"/>
      <c r="AG9" s="112" t="str">
        <f>IF(AE9="A","A",IF(AE9="RF",AE9,IF(AE9="EE",IF(AF9="",AE9,IF(AF9&gt;5.9,"A","RNEE")))))</f>
        <v>EE</v>
      </c>
      <c r="AH9" s="169">
        <f>IF(AF9="",AA9,AF9)</f>
        <v>5.888888888888889</v>
      </c>
      <c r="AI9" s="115"/>
      <c r="AJ9" s="116"/>
      <c r="AK9" s="116"/>
      <c r="AL9" s="116"/>
      <c r="AM9" s="116"/>
      <c r="AN9" s="116"/>
      <c r="AO9" s="116"/>
      <c r="AP9" s="116"/>
      <c r="AQ9" s="116"/>
      <c r="AR9" s="116">
        <v>2</v>
      </c>
      <c r="AS9" s="116"/>
      <c r="AT9" s="116"/>
      <c r="AU9" s="117">
        <f>IF(I9="",2,"")</f>
      </c>
      <c r="AV9" s="116"/>
      <c r="AW9" s="116"/>
      <c r="AX9" s="116"/>
      <c r="AY9" s="116"/>
      <c r="AZ9" s="116">
        <v>2</v>
      </c>
      <c r="BA9" s="116"/>
      <c r="BB9" s="116"/>
      <c r="BC9" s="116"/>
      <c r="BD9" s="116"/>
      <c r="BE9" s="116"/>
      <c r="BF9" s="117"/>
      <c r="BG9" s="116"/>
      <c r="BH9" s="116"/>
      <c r="BI9" s="116"/>
      <c r="BJ9" s="116">
        <f>IF(N9="",2,"")</f>
      </c>
      <c r="BK9" s="116"/>
      <c r="BL9" s="116"/>
      <c r="BM9" s="116"/>
      <c r="BN9" s="116"/>
      <c r="BO9" s="116"/>
      <c r="BP9" s="117">
        <f>IF(S9="",2,"")</f>
        <v>2</v>
      </c>
      <c r="BQ9" s="118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9"/>
    </row>
    <row r="10" spans="1:90" s="120" customFormat="1" ht="16.5" customHeight="1">
      <c r="A10"/>
      <c r="B10" s="121">
        <v>6</v>
      </c>
      <c r="C10" s="122" t="s">
        <v>449</v>
      </c>
      <c r="D10" s="123" t="s">
        <v>450</v>
      </c>
      <c r="E10" s="123" t="s">
        <v>270</v>
      </c>
      <c r="F10" s="123">
        <v>22</v>
      </c>
      <c r="G10" s="123" t="s">
        <v>451</v>
      </c>
      <c r="H10" s="123">
        <v>1.6</v>
      </c>
      <c r="I10" s="126">
        <f>IF(H10="","",H10/1.2)</f>
        <v>1.3333333333333335</v>
      </c>
      <c r="J10" s="126"/>
      <c r="K10" s="126"/>
      <c r="L10" s="126"/>
      <c r="M10" s="126"/>
      <c r="N10" s="126">
        <f>IF(M10="","",M10/1.8)</f>
      </c>
      <c r="O10" s="126"/>
      <c r="P10" s="126"/>
      <c r="Q10" s="126"/>
      <c r="R10" s="126"/>
      <c r="S10" s="126"/>
      <c r="T10" s="126"/>
      <c r="U10" s="126"/>
      <c r="V10" s="126"/>
      <c r="W10" s="170">
        <f>IF(V10="","",V10*10/16)</f>
      </c>
      <c r="X10" s="127">
        <v>0.8708333333333333</v>
      </c>
      <c r="Y10" s="171">
        <f>SUM(AJ10:CK10)</f>
        <v>18</v>
      </c>
      <c r="Z10" s="172">
        <f>Y10/Z$1*100</f>
        <v>25</v>
      </c>
      <c r="AA10" s="173">
        <f>(I10+L10+N10+Q10+S10+V10)/3</f>
        <v>0.4444444444444445</v>
      </c>
      <c r="AB10" s="174">
        <f>AA10*10</f>
        <v>4.444444444444445</v>
      </c>
      <c r="AC10" s="175"/>
      <c r="AD10" s="175"/>
      <c r="AE10" s="176" t="str">
        <f>IF(Z10&gt;25,"RF",IF(AA10&gt;5.9,"A","EE"))</f>
        <v>EE</v>
      </c>
      <c r="AF10" s="177"/>
      <c r="AG10" s="176" t="str">
        <f>IF(AE10="A","A",IF(AE10="RF",AE10,IF(AE10="EE",IF(AF10="",AE10,IF(AF10&gt;5.9,"A","RNEE")))))</f>
        <v>EE</v>
      </c>
      <c r="AH10" s="178">
        <f>IF(AF10="",AA10,AF10)</f>
        <v>0.4444444444444445</v>
      </c>
      <c r="AI10" s="115"/>
      <c r="AJ10" s="116"/>
      <c r="AK10" s="116"/>
      <c r="AL10" s="116"/>
      <c r="AM10" s="116"/>
      <c r="AN10" s="116"/>
      <c r="AO10" s="116">
        <v>2</v>
      </c>
      <c r="AP10" s="116"/>
      <c r="AQ10" s="116"/>
      <c r="AR10" s="116"/>
      <c r="AS10" s="116"/>
      <c r="AT10" s="116"/>
      <c r="AU10" s="117">
        <f>IF(I10="",2,"")</f>
      </c>
      <c r="AV10" s="116"/>
      <c r="AW10" s="116">
        <v>2</v>
      </c>
      <c r="AX10" s="116">
        <v>2</v>
      </c>
      <c r="AY10" s="116"/>
      <c r="AZ10" s="116"/>
      <c r="BA10" s="116">
        <v>2</v>
      </c>
      <c r="BB10" s="116">
        <v>2</v>
      </c>
      <c r="BC10" s="116"/>
      <c r="BD10" s="116"/>
      <c r="BE10" s="116"/>
      <c r="BF10" s="117"/>
      <c r="BG10" s="116"/>
      <c r="BH10" s="116"/>
      <c r="BI10" s="116"/>
      <c r="BJ10" s="116">
        <f>IF(N10="",2,"")</f>
        <v>2</v>
      </c>
      <c r="BK10" s="116"/>
      <c r="BL10" s="116"/>
      <c r="BM10" s="116">
        <v>2</v>
      </c>
      <c r="BN10" s="116">
        <v>2</v>
      </c>
      <c r="BO10" s="116"/>
      <c r="BP10" s="117">
        <f>IF(S10="",2,"")</f>
        <v>2</v>
      </c>
      <c r="BQ10" s="118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9"/>
    </row>
    <row r="11" spans="1:90" s="120" customFormat="1" ht="16.5" customHeight="1">
      <c r="A11"/>
      <c r="B11" s="100">
        <v>7</v>
      </c>
      <c r="C11" s="101" t="s">
        <v>452</v>
      </c>
      <c r="D11" s="102" t="s">
        <v>453</v>
      </c>
      <c r="E11" s="102" t="s">
        <v>270</v>
      </c>
      <c r="F11" s="102">
        <v>22</v>
      </c>
      <c r="G11" s="102" t="s">
        <v>454</v>
      </c>
      <c r="H11" s="102"/>
      <c r="I11" s="104">
        <f>IF(H11="","",H11/1.2)</f>
      </c>
      <c r="J11" s="104"/>
      <c r="K11" s="104"/>
      <c r="L11" s="104"/>
      <c r="M11" s="104"/>
      <c r="N11" s="104">
        <f>IF(M11="","",M11/1.8)</f>
      </c>
      <c r="O11" s="104"/>
      <c r="P11" s="104"/>
      <c r="Q11" s="104"/>
      <c r="R11" s="104"/>
      <c r="S11" s="104"/>
      <c r="T11" s="104"/>
      <c r="U11" s="104"/>
      <c r="V11" s="104"/>
      <c r="W11" s="104">
        <f>3/30*10</f>
        <v>1</v>
      </c>
      <c r="X11" s="105"/>
      <c r="Y11" s="108">
        <f>SUM(AJ11:CK11)</f>
        <v>52</v>
      </c>
      <c r="Z11" s="109">
        <f>Y11/Z$1*100</f>
        <v>72.22222222222221</v>
      </c>
      <c r="AA11" s="167">
        <f>(I11+L11+N11+Q11+S11+V11)/3</f>
        <v>0</v>
      </c>
      <c r="AB11" s="110">
        <f>AA11*10</f>
        <v>0</v>
      </c>
      <c r="AC11" s="111"/>
      <c r="AD11" s="111"/>
      <c r="AE11" s="112" t="str">
        <f>IF(Z11&gt;25,"RF",IF(AA11&gt;5.9,"A","EE"))</f>
        <v>RF</v>
      </c>
      <c r="AF11" s="168"/>
      <c r="AG11" s="112" t="str">
        <f>IF(AE11="A","A",IF(AE11="RF",AE11,IF(AE11="EE",IF(AF11="",AE11,IF(AF11&gt;5.9,"A","RNEE")))))</f>
        <v>RF</v>
      </c>
      <c r="AH11" s="169">
        <f>IF(AF11="",AA11,AF11)</f>
        <v>0</v>
      </c>
      <c r="AI11" s="115"/>
      <c r="AJ11" s="116">
        <v>2</v>
      </c>
      <c r="AK11" s="116"/>
      <c r="AL11" s="116">
        <v>2</v>
      </c>
      <c r="AM11" s="116">
        <v>2</v>
      </c>
      <c r="AN11" s="116">
        <v>2</v>
      </c>
      <c r="AO11" s="116">
        <v>2</v>
      </c>
      <c r="AP11" s="116">
        <v>2</v>
      </c>
      <c r="AQ11" s="116">
        <v>2</v>
      </c>
      <c r="AR11" s="116">
        <v>2</v>
      </c>
      <c r="AS11" s="116">
        <v>2</v>
      </c>
      <c r="AT11" s="116">
        <v>2</v>
      </c>
      <c r="AU11" s="117">
        <f>IF(I11="",2,"")</f>
        <v>2</v>
      </c>
      <c r="AV11" s="116">
        <v>2</v>
      </c>
      <c r="AW11" s="116">
        <v>2</v>
      </c>
      <c r="AX11" s="116">
        <v>2</v>
      </c>
      <c r="AY11" s="116">
        <v>2</v>
      </c>
      <c r="AZ11" s="116">
        <v>2</v>
      </c>
      <c r="BA11" s="116">
        <v>2</v>
      </c>
      <c r="BB11" s="116">
        <v>2</v>
      </c>
      <c r="BC11" s="116">
        <v>2</v>
      </c>
      <c r="BD11" s="116"/>
      <c r="BE11" s="116"/>
      <c r="BF11" s="117">
        <v>2</v>
      </c>
      <c r="BG11" s="116">
        <v>2</v>
      </c>
      <c r="BH11" s="116">
        <v>2</v>
      </c>
      <c r="BI11" s="116"/>
      <c r="BJ11" s="116">
        <f>IF(N11="",2,"")</f>
        <v>2</v>
      </c>
      <c r="BK11" s="116"/>
      <c r="BL11" s="116"/>
      <c r="BM11" s="116">
        <v>2</v>
      </c>
      <c r="BN11" s="116">
        <v>2</v>
      </c>
      <c r="BO11" s="116"/>
      <c r="BP11" s="117">
        <f>IF(S11="",2,"")</f>
        <v>2</v>
      </c>
      <c r="BQ11" s="118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9"/>
    </row>
    <row r="12" spans="1:90" s="120" customFormat="1" ht="16.5" customHeight="1">
      <c r="A12"/>
      <c r="B12" s="121">
        <v>8</v>
      </c>
      <c r="C12" s="122" t="s">
        <v>455</v>
      </c>
      <c r="D12" s="123" t="s">
        <v>456</v>
      </c>
      <c r="E12" s="123" t="s">
        <v>270</v>
      </c>
      <c r="F12" s="123">
        <v>22</v>
      </c>
      <c r="G12" s="123" t="s">
        <v>457</v>
      </c>
      <c r="H12" s="123"/>
      <c r="I12" s="126">
        <f>IF(H12="","",H12/1.2)</f>
      </c>
      <c r="J12" s="126"/>
      <c r="K12" s="126"/>
      <c r="L12" s="126"/>
      <c r="M12" s="126"/>
      <c r="N12" s="126">
        <f>IF(M12="","",M12/1.8)</f>
      </c>
      <c r="O12" s="126"/>
      <c r="P12" s="126"/>
      <c r="Q12" s="126"/>
      <c r="R12" s="126"/>
      <c r="S12" s="126"/>
      <c r="T12" s="126"/>
      <c r="U12" s="126"/>
      <c r="V12" s="126"/>
      <c r="W12" s="170">
        <f>IF(V12="","",V12*10/16)</f>
      </c>
      <c r="X12" s="127"/>
      <c r="Y12" s="171">
        <f>SUM(AJ12:CK12)</f>
        <v>32</v>
      </c>
      <c r="Z12" s="172">
        <f>Y12/Z$1*100</f>
        <v>44.44444444444444</v>
      </c>
      <c r="AA12" s="173">
        <f>(I12+L12+N12+Q12+S12+V12)/3</f>
        <v>0</v>
      </c>
      <c r="AB12" s="174">
        <f>AA12*10</f>
        <v>0</v>
      </c>
      <c r="AC12" s="175"/>
      <c r="AD12" s="175"/>
      <c r="AE12" s="176" t="str">
        <f>IF(Z12&gt;25,"RF",IF(AA12&gt;5.9,"A","EE"))</f>
        <v>RF</v>
      </c>
      <c r="AF12" s="177"/>
      <c r="AG12" s="176" t="str">
        <f>IF(AE12="A","A",IF(AE12="RF",AE12,IF(AE12="EE",IF(AF12="",AE12,IF(AF12&gt;5.9,"A","RNEE")))))</f>
        <v>RF</v>
      </c>
      <c r="AH12" s="178">
        <f>IF(AF12="",AA12,AF12)</f>
        <v>0</v>
      </c>
      <c r="AI12" s="115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7">
        <f>IF(I12="",2,"")</f>
        <v>2</v>
      </c>
      <c r="AV12" s="116">
        <v>2</v>
      </c>
      <c r="AW12" s="116">
        <v>2</v>
      </c>
      <c r="AX12" s="116">
        <v>2</v>
      </c>
      <c r="AY12" s="116">
        <v>2</v>
      </c>
      <c r="AZ12" s="116">
        <v>2</v>
      </c>
      <c r="BA12" s="116">
        <v>2</v>
      </c>
      <c r="BB12" s="116">
        <v>2</v>
      </c>
      <c r="BC12" s="116">
        <v>2</v>
      </c>
      <c r="BD12" s="116"/>
      <c r="BE12" s="116"/>
      <c r="BF12" s="117">
        <v>2</v>
      </c>
      <c r="BG12" s="116">
        <v>2</v>
      </c>
      <c r="BH12" s="116">
        <v>2</v>
      </c>
      <c r="BI12" s="116"/>
      <c r="BJ12" s="116">
        <f>IF(N12="",2,"")</f>
        <v>2</v>
      </c>
      <c r="BK12" s="116"/>
      <c r="BL12" s="116"/>
      <c r="BM12" s="116">
        <v>2</v>
      </c>
      <c r="BN12" s="116">
        <v>2</v>
      </c>
      <c r="BO12" s="116"/>
      <c r="BP12" s="117">
        <f>IF(S12="",2,"")</f>
        <v>2</v>
      </c>
      <c r="BQ12" s="118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9"/>
    </row>
    <row r="13" spans="1:90" s="120" customFormat="1" ht="16.5" customHeight="1">
      <c r="A13"/>
      <c r="B13" s="100">
        <v>9</v>
      </c>
      <c r="C13" s="101" t="s">
        <v>458</v>
      </c>
      <c r="D13" s="102" t="s">
        <v>459</v>
      </c>
      <c r="E13" s="102" t="s">
        <v>270</v>
      </c>
      <c r="F13" s="102">
        <v>22</v>
      </c>
      <c r="G13" s="102" t="s">
        <v>460</v>
      </c>
      <c r="H13" s="102"/>
      <c r="I13" s="104">
        <f>IF(H13="","",H13/1.2)</f>
      </c>
      <c r="J13" s="104"/>
      <c r="K13" s="104"/>
      <c r="L13" s="104"/>
      <c r="M13" s="104"/>
      <c r="N13" s="104">
        <f>IF(M13="","",M13/1.8)</f>
      </c>
      <c r="O13" s="104"/>
      <c r="P13" s="104"/>
      <c r="Q13" s="104"/>
      <c r="R13" s="104"/>
      <c r="S13" s="104"/>
      <c r="T13" s="104"/>
      <c r="U13" s="104"/>
      <c r="V13" s="104"/>
      <c r="W13" s="104">
        <f>IF(V13="","",V13*10/16)</f>
      </c>
      <c r="X13" s="105"/>
      <c r="Y13" s="108">
        <f>SUM(AJ13:CK13)</f>
        <v>54</v>
      </c>
      <c r="Z13" s="109">
        <f>Y13/Z$1*100</f>
        <v>75</v>
      </c>
      <c r="AA13" s="167">
        <f>(I13+L13+N13+Q13+S13+V13)/3</f>
        <v>0</v>
      </c>
      <c r="AB13" s="110">
        <f>AA13*10</f>
        <v>0</v>
      </c>
      <c r="AC13" s="111"/>
      <c r="AD13" s="111"/>
      <c r="AE13" s="112" t="str">
        <f>IF(Z13&gt;25,"RF",IF(AA13&gt;5.9,"A","EE"))</f>
        <v>RF</v>
      </c>
      <c r="AF13" s="168"/>
      <c r="AG13" s="112" t="str">
        <f>IF(AE13="A","A",IF(AE13="RF",AE13,IF(AE13="EE",IF(AF13="",AE13,IF(AF13&gt;5.9,"A","RNEE")))))</f>
        <v>RF</v>
      </c>
      <c r="AH13" s="169">
        <f>IF(AF13="",AA13,AF13)</f>
        <v>0</v>
      </c>
      <c r="AI13" s="115"/>
      <c r="AJ13" s="116">
        <v>2</v>
      </c>
      <c r="AK13" s="116">
        <v>2</v>
      </c>
      <c r="AL13" s="116">
        <v>2</v>
      </c>
      <c r="AM13" s="116">
        <v>2</v>
      </c>
      <c r="AN13" s="116">
        <v>2</v>
      </c>
      <c r="AO13" s="116">
        <v>2</v>
      </c>
      <c r="AP13" s="116">
        <v>2</v>
      </c>
      <c r="AQ13" s="116">
        <v>2</v>
      </c>
      <c r="AR13" s="116">
        <v>2</v>
      </c>
      <c r="AS13" s="116">
        <v>2</v>
      </c>
      <c r="AT13" s="116">
        <v>2</v>
      </c>
      <c r="AU13" s="117">
        <f>IF(I13="",2,"")</f>
        <v>2</v>
      </c>
      <c r="AV13" s="116">
        <v>2</v>
      </c>
      <c r="AW13" s="116">
        <v>2</v>
      </c>
      <c r="AX13" s="116">
        <v>2</v>
      </c>
      <c r="AY13" s="116">
        <v>2</v>
      </c>
      <c r="AZ13" s="116">
        <v>2</v>
      </c>
      <c r="BA13" s="116">
        <v>2</v>
      </c>
      <c r="BB13" s="116">
        <v>2</v>
      </c>
      <c r="BC13" s="116">
        <v>2</v>
      </c>
      <c r="BD13" s="116"/>
      <c r="BE13" s="116"/>
      <c r="BF13" s="117">
        <v>2</v>
      </c>
      <c r="BG13" s="116">
        <v>2</v>
      </c>
      <c r="BH13" s="116">
        <v>2</v>
      </c>
      <c r="BI13" s="116"/>
      <c r="BJ13" s="116">
        <f>IF(N13="",2,"")</f>
        <v>2</v>
      </c>
      <c r="BK13" s="116"/>
      <c r="BL13" s="116"/>
      <c r="BM13" s="116">
        <v>2</v>
      </c>
      <c r="BN13" s="116">
        <v>2</v>
      </c>
      <c r="BO13" s="116"/>
      <c r="BP13" s="117">
        <f>IF(S13="",2,"")</f>
        <v>2</v>
      </c>
      <c r="BQ13" s="118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9"/>
    </row>
    <row r="14" spans="1:90" s="120" customFormat="1" ht="16.5" customHeight="1">
      <c r="A14"/>
      <c r="B14" s="121">
        <v>10</v>
      </c>
      <c r="C14" s="122" t="s">
        <v>461</v>
      </c>
      <c r="D14" s="123" t="s">
        <v>462</v>
      </c>
      <c r="E14" s="123" t="s">
        <v>270</v>
      </c>
      <c r="F14" s="123">
        <v>22</v>
      </c>
      <c r="G14" s="123" t="s">
        <v>463</v>
      </c>
      <c r="H14" s="123">
        <v>5.5</v>
      </c>
      <c r="I14" s="126">
        <f>IF(H14="","",H14/1.2)</f>
        <v>4.583333333333334</v>
      </c>
      <c r="J14" s="126"/>
      <c r="K14" s="126"/>
      <c r="L14" s="126">
        <v>0.8</v>
      </c>
      <c r="M14" s="126">
        <v>4</v>
      </c>
      <c r="N14" s="126">
        <f>IF(M14="","",M14/1.8)</f>
        <v>2.2222222222222223</v>
      </c>
      <c r="O14" s="126"/>
      <c r="P14" s="126"/>
      <c r="Q14" s="126"/>
      <c r="R14" s="126"/>
      <c r="S14" s="126"/>
      <c r="T14" s="126"/>
      <c r="U14" s="126"/>
      <c r="V14" s="126"/>
      <c r="W14" s="170">
        <f>IF(V14="","",V14*10/16)</f>
      </c>
      <c r="X14" s="127"/>
      <c r="Y14" s="171">
        <f>SUM(AJ14:CK14)</f>
        <v>6</v>
      </c>
      <c r="Z14" s="172">
        <f>Y14/Z$1*100</f>
        <v>8.333333333333332</v>
      </c>
      <c r="AA14" s="173">
        <f>(I14+L14+N14+Q14+S14+V14)/3</f>
        <v>2.535185185185185</v>
      </c>
      <c r="AB14" s="174">
        <f>AA14*10</f>
        <v>25.35185185185185</v>
      </c>
      <c r="AC14" s="175"/>
      <c r="AD14" s="175"/>
      <c r="AE14" s="176" t="str">
        <f>IF(Z14&gt;25,"RF",IF(AA14&gt;5.9,"A","EE"))</f>
        <v>EE</v>
      </c>
      <c r="AF14" s="177"/>
      <c r="AG14" s="176" t="str">
        <f>IF(AE14="A","A",IF(AE14="RF",AE14,IF(AE14="EE",IF(AF14="",AE14,IF(AF14&gt;5.9,"A","RNEE")))))</f>
        <v>EE</v>
      </c>
      <c r="AH14" s="178">
        <f>IF(AF14="",AA14,AF14)</f>
        <v>2.535185185185185</v>
      </c>
      <c r="AI14" s="115"/>
      <c r="AJ14" s="116"/>
      <c r="AK14" s="116"/>
      <c r="AL14" s="116"/>
      <c r="AM14" s="116"/>
      <c r="AN14" s="116"/>
      <c r="AO14" s="116">
        <v>2</v>
      </c>
      <c r="AP14" s="116"/>
      <c r="AQ14" s="116"/>
      <c r="AR14" s="116"/>
      <c r="AS14" s="116"/>
      <c r="AT14" s="116"/>
      <c r="AU14" s="117">
        <f>IF(I14="",2,"")</f>
      </c>
      <c r="AV14" s="116"/>
      <c r="AW14" s="116"/>
      <c r="AX14" s="116"/>
      <c r="AY14" s="116"/>
      <c r="AZ14" s="116">
        <v>2</v>
      </c>
      <c r="BA14" s="116"/>
      <c r="BB14" s="116"/>
      <c r="BC14" s="116"/>
      <c r="BD14" s="116"/>
      <c r="BE14" s="116"/>
      <c r="BF14" s="117"/>
      <c r="BG14" s="116"/>
      <c r="BH14" s="116"/>
      <c r="BI14" s="116"/>
      <c r="BJ14" s="116">
        <f>IF(N14="",2,"")</f>
      </c>
      <c r="BK14" s="116"/>
      <c r="BL14" s="116"/>
      <c r="BM14" s="116"/>
      <c r="BN14" s="116"/>
      <c r="BO14" s="116"/>
      <c r="BP14" s="117">
        <f>IF(S14="",2,"")</f>
        <v>2</v>
      </c>
      <c r="BQ14" s="118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9"/>
    </row>
    <row r="15" spans="1:90" s="120" customFormat="1" ht="16.5" customHeight="1">
      <c r="A15"/>
      <c r="B15" s="100">
        <v>11</v>
      </c>
      <c r="C15" s="101" t="s">
        <v>464</v>
      </c>
      <c r="D15" s="102" t="s">
        <v>465</v>
      </c>
      <c r="E15" s="102" t="s">
        <v>270</v>
      </c>
      <c r="F15" s="102">
        <v>22</v>
      </c>
      <c r="G15" s="102" t="s">
        <v>466</v>
      </c>
      <c r="H15" s="102">
        <v>7.5</v>
      </c>
      <c r="I15" s="104">
        <f>IF(H15="","",H15/1.2)</f>
        <v>6.25</v>
      </c>
      <c r="J15" s="104"/>
      <c r="K15" s="104"/>
      <c r="L15" s="104">
        <v>0.7</v>
      </c>
      <c r="M15" s="104">
        <v>3</v>
      </c>
      <c r="N15" s="104">
        <f>IF(M15="","",M15/1.8)</f>
        <v>1.6666666666666665</v>
      </c>
      <c r="O15" s="104"/>
      <c r="P15" s="104"/>
      <c r="Q15" s="104"/>
      <c r="R15" s="104"/>
      <c r="S15" s="104"/>
      <c r="T15" s="104"/>
      <c r="U15" s="104"/>
      <c r="V15" s="104"/>
      <c r="W15" s="104">
        <f>IF(V15="","",V15*10/16)</f>
      </c>
      <c r="X15" s="105"/>
      <c r="Y15" s="108">
        <f>SUM(AJ15:CK15)</f>
        <v>14</v>
      </c>
      <c r="Z15" s="109">
        <f>Y15/Z$1*100</f>
        <v>19.444444444444446</v>
      </c>
      <c r="AA15" s="167">
        <f>(I15+L15+N15+Q15+S15+V15)/3</f>
        <v>2.8722222222222222</v>
      </c>
      <c r="AB15" s="110">
        <f>AA15*10</f>
        <v>28.72222222222222</v>
      </c>
      <c r="AC15" s="111"/>
      <c r="AD15" s="111"/>
      <c r="AE15" s="112" t="str">
        <f>IF(Z15&gt;25,"RF",IF(AA15&gt;5.9,"A","EE"))</f>
        <v>EE</v>
      </c>
      <c r="AF15" s="168"/>
      <c r="AG15" s="112" t="str">
        <f>IF(AE15="A","A",IF(AE15="RF",AE15,IF(AE15="EE",IF(AF15="",AE15,IF(AF15&gt;5.9,"A","RNEE")))))</f>
        <v>EE</v>
      </c>
      <c r="AH15" s="169">
        <f>IF(AF15="",AA15,AF15)</f>
        <v>2.8722222222222222</v>
      </c>
      <c r="AI15" s="115"/>
      <c r="AJ15" s="116">
        <v>2</v>
      </c>
      <c r="AK15" s="116"/>
      <c r="AL15" s="116"/>
      <c r="AM15" s="116"/>
      <c r="AN15" s="116"/>
      <c r="AO15" s="116"/>
      <c r="AP15" s="116"/>
      <c r="AQ15" s="116"/>
      <c r="AR15" s="116"/>
      <c r="AS15" s="116"/>
      <c r="AT15" s="116">
        <v>2</v>
      </c>
      <c r="AU15" s="117">
        <f>IF(I15="",2,"")</f>
      </c>
      <c r="AV15" s="116">
        <v>2</v>
      </c>
      <c r="AW15" s="116"/>
      <c r="AX15" s="116">
        <v>2</v>
      </c>
      <c r="AY15" s="116"/>
      <c r="AZ15" s="116"/>
      <c r="BA15" s="116"/>
      <c r="BB15" s="116">
        <v>2</v>
      </c>
      <c r="BC15" s="116"/>
      <c r="BD15" s="116"/>
      <c r="BE15" s="116"/>
      <c r="BF15" s="117"/>
      <c r="BG15" s="116"/>
      <c r="BH15" s="116"/>
      <c r="BI15" s="116"/>
      <c r="BJ15" s="116">
        <f>IF(N15="",2,"")</f>
      </c>
      <c r="BK15" s="116"/>
      <c r="BL15" s="116"/>
      <c r="BM15" s="116">
        <v>2</v>
      </c>
      <c r="BN15" s="116"/>
      <c r="BO15" s="116"/>
      <c r="BP15" s="117">
        <f>IF(S15="",2,"")</f>
        <v>2</v>
      </c>
      <c r="BQ15" s="118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9"/>
    </row>
    <row r="16" spans="1:90" s="120" customFormat="1" ht="16.5" customHeight="1">
      <c r="A16"/>
      <c r="B16" s="121">
        <v>12</v>
      </c>
      <c r="C16" s="122" t="s">
        <v>467</v>
      </c>
      <c r="D16" s="123" t="s">
        <v>468</v>
      </c>
      <c r="E16" s="123" t="s">
        <v>270</v>
      </c>
      <c r="F16" s="123">
        <v>22</v>
      </c>
      <c r="G16" s="123" t="s">
        <v>469</v>
      </c>
      <c r="H16" s="123"/>
      <c r="I16" s="126">
        <f>IF(H16="","",H16/1.2)</f>
      </c>
      <c r="J16" s="126"/>
      <c r="K16" s="126"/>
      <c r="L16" s="126"/>
      <c r="M16" s="126"/>
      <c r="N16" s="126">
        <f>IF(M16="","",M16/1.8)</f>
      </c>
      <c r="O16" s="126"/>
      <c r="P16" s="126"/>
      <c r="Q16" s="126"/>
      <c r="R16" s="126"/>
      <c r="S16" s="126"/>
      <c r="T16" s="126"/>
      <c r="U16" s="126"/>
      <c r="V16" s="126"/>
      <c r="W16" s="170">
        <f>IF(V16="","",V16*10/16)</f>
      </c>
      <c r="X16" s="127"/>
      <c r="Y16" s="171">
        <f>SUM(AJ16:CK16)</f>
        <v>18</v>
      </c>
      <c r="Z16" s="172">
        <f>Y16/Z$1*100</f>
        <v>25</v>
      </c>
      <c r="AA16" s="173">
        <f>(I16+L16+N16+Q16+S16+V16)/3</f>
        <v>0</v>
      </c>
      <c r="AB16" s="174">
        <f>AA16*10</f>
        <v>0</v>
      </c>
      <c r="AC16" s="175"/>
      <c r="AD16" s="175"/>
      <c r="AE16" s="176" t="str">
        <f>IF(Z16&gt;25,"RF",IF(AA16&gt;5.9,"A","EE"))</f>
        <v>EE</v>
      </c>
      <c r="AF16" s="177"/>
      <c r="AG16" s="176" t="str">
        <f>IF(AE16="A","A",IF(AE16="RF",AE16,IF(AE16="EE",IF(AF16="",AE16,IF(AF16&gt;5.9,"A","RNEE")))))</f>
        <v>EE</v>
      </c>
      <c r="AH16" s="178">
        <f>IF(AF16="",AA16,AF16)</f>
        <v>0</v>
      </c>
      <c r="AI16" s="115"/>
      <c r="AJ16" s="116"/>
      <c r="AK16" s="116"/>
      <c r="AL16" s="116"/>
      <c r="AM16" s="116"/>
      <c r="AN16" s="116"/>
      <c r="AO16" s="116">
        <v>2</v>
      </c>
      <c r="AP16" s="116"/>
      <c r="AQ16" s="116"/>
      <c r="AR16" s="116"/>
      <c r="AS16" s="116"/>
      <c r="AT16" s="116"/>
      <c r="AU16" s="117">
        <f>IF(I16="",2,"")</f>
        <v>2</v>
      </c>
      <c r="AV16" s="116"/>
      <c r="AW16" s="116">
        <v>2</v>
      </c>
      <c r="AX16" s="116"/>
      <c r="AY16" s="116">
        <v>2</v>
      </c>
      <c r="AZ16" s="116">
        <v>2</v>
      </c>
      <c r="BA16" s="116"/>
      <c r="BB16" s="116"/>
      <c r="BC16" s="116"/>
      <c r="BD16" s="116"/>
      <c r="BE16" s="116"/>
      <c r="BF16" s="117"/>
      <c r="BG16" s="116"/>
      <c r="BH16" s="116">
        <v>2</v>
      </c>
      <c r="BI16" s="116"/>
      <c r="BJ16" s="116">
        <f>IF(N16="",2,"")</f>
        <v>2</v>
      </c>
      <c r="BK16" s="116"/>
      <c r="BL16" s="116"/>
      <c r="BM16" s="116"/>
      <c r="BN16" s="116">
        <v>2</v>
      </c>
      <c r="BO16" s="116"/>
      <c r="BP16" s="117">
        <f>IF(S16="",2,"")</f>
        <v>2</v>
      </c>
      <c r="BQ16" s="118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9"/>
    </row>
    <row r="17" spans="1:90" s="120" customFormat="1" ht="16.5" customHeight="1">
      <c r="A17"/>
      <c r="B17" s="100">
        <v>13</v>
      </c>
      <c r="C17" s="101" t="s">
        <v>470</v>
      </c>
      <c r="D17" s="102" t="s">
        <v>471</v>
      </c>
      <c r="E17" s="102" t="s">
        <v>270</v>
      </c>
      <c r="F17" s="102">
        <v>22</v>
      </c>
      <c r="G17" s="102" t="s">
        <v>472</v>
      </c>
      <c r="H17" s="102"/>
      <c r="I17" s="104">
        <f>IF(H17="","",H17/1.2)</f>
      </c>
      <c r="J17" s="104"/>
      <c r="K17" s="104"/>
      <c r="L17" s="104"/>
      <c r="M17" s="104">
        <v>6</v>
      </c>
      <c r="N17" s="104">
        <f>IF(M17="","",M17/1.8)</f>
        <v>3.333333333333333</v>
      </c>
      <c r="O17" s="104"/>
      <c r="P17" s="104"/>
      <c r="Q17" s="104"/>
      <c r="R17" s="104"/>
      <c r="S17" s="104"/>
      <c r="T17" s="104"/>
      <c r="U17" s="104"/>
      <c r="V17" s="104"/>
      <c r="W17" s="104">
        <f>IF(V17="","",V17*10/16)</f>
      </c>
      <c r="X17" s="105"/>
      <c r="Y17" s="108">
        <f>SUM(AJ17:CK17)</f>
        <v>20</v>
      </c>
      <c r="Z17" s="109">
        <f>Y17/Z$1*100</f>
        <v>27.77777777777778</v>
      </c>
      <c r="AA17" s="167">
        <f>(I17+L17+N17+Q17+S17+V17)/3</f>
        <v>1.111111111111111</v>
      </c>
      <c r="AB17" s="110">
        <f>AA17*10</f>
        <v>11.111111111111109</v>
      </c>
      <c r="AC17" s="111"/>
      <c r="AD17" s="111"/>
      <c r="AE17" s="112" t="str">
        <f>IF(Z17&gt;25,"RF",IF(AA17&gt;5.9,"A","EE"))</f>
        <v>RF</v>
      </c>
      <c r="AF17" s="168"/>
      <c r="AG17" s="112" t="str">
        <f>IF(AE17="A","A",IF(AE17="RF",AE17,IF(AE17="EE",IF(AF17="",AE17,IF(AF17&gt;5.9,"A","RNEE")))))</f>
        <v>RF</v>
      </c>
      <c r="AH17" s="169">
        <f>IF(AF17="",AA17,AF17)</f>
        <v>1.111111111111111</v>
      </c>
      <c r="AI17" s="115"/>
      <c r="AJ17" s="116"/>
      <c r="AK17" s="116"/>
      <c r="AL17" s="116"/>
      <c r="AM17" s="116"/>
      <c r="AN17" s="116">
        <v>2</v>
      </c>
      <c r="AO17" s="116"/>
      <c r="AP17" s="116"/>
      <c r="AQ17" s="116"/>
      <c r="AR17" s="116">
        <v>2</v>
      </c>
      <c r="AS17" s="116"/>
      <c r="AT17" s="116">
        <v>2</v>
      </c>
      <c r="AU17" s="117">
        <f>IF(I17="",2,"")</f>
        <v>2</v>
      </c>
      <c r="AV17" s="116">
        <v>2</v>
      </c>
      <c r="AW17" s="116"/>
      <c r="AX17" s="116"/>
      <c r="AY17" s="116">
        <v>2</v>
      </c>
      <c r="AZ17" s="116">
        <v>2</v>
      </c>
      <c r="BA17" s="116"/>
      <c r="BB17" s="116">
        <v>2</v>
      </c>
      <c r="BC17" s="116"/>
      <c r="BD17" s="116"/>
      <c r="BE17" s="116"/>
      <c r="BF17" s="117"/>
      <c r="BG17" s="116">
        <v>2</v>
      </c>
      <c r="BH17" s="116"/>
      <c r="BI17" s="116"/>
      <c r="BJ17" s="116">
        <f>IF(N17="",2,"")</f>
      </c>
      <c r="BK17" s="116"/>
      <c r="BL17" s="116"/>
      <c r="BM17" s="116"/>
      <c r="BN17" s="116"/>
      <c r="BO17" s="116"/>
      <c r="BP17" s="117">
        <f>IF(S17="",2,"")</f>
        <v>2</v>
      </c>
      <c r="BQ17" s="118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9"/>
    </row>
    <row r="18" spans="1:90" s="120" customFormat="1" ht="16.5" customHeight="1">
      <c r="A18"/>
      <c r="B18" s="121">
        <v>14</v>
      </c>
      <c r="C18" s="122" t="s">
        <v>473</v>
      </c>
      <c r="D18" s="123" t="s">
        <v>474</v>
      </c>
      <c r="E18" s="123" t="s">
        <v>270</v>
      </c>
      <c r="F18" s="123">
        <v>22</v>
      </c>
      <c r="G18" s="123" t="s">
        <v>475</v>
      </c>
      <c r="H18" s="123"/>
      <c r="I18" s="126">
        <f>IF(H18="","",H18/1.2)</f>
      </c>
      <c r="J18" s="126"/>
      <c r="K18" s="126"/>
      <c r="L18" s="126"/>
      <c r="M18" s="126"/>
      <c r="N18" s="126">
        <f>IF(M18="","",M18/1.8)</f>
      </c>
      <c r="O18" s="126"/>
      <c r="P18" s="126"/>
      <c r="Q18" s="126"/>
      <c r="R18" s="126"/>
      <c r="S18" s="126"/>
      <c r="T18" s="126"/>
      <c r="U18" s="126"/>
      <c r="V18" s="126"/>
      <c r="W18" s="170">
        <f>IF(V18="","",V18*10/16)</f>
      </c>
      <c r="X18" s="127"/>
      <c r="Y18" s="171">
        <f>SUM(AJ18:CK18)</f>
        <v>52</v>
      </c>
      <c r="Z18" s="172">
        <f>Y18/Z$1*100</f>
        <v>72.22222222222221</v>
      </c>
      <c r="AA18" s="173">
        <f>(I18+L18+N18+Q18+S18+V18)/3</f>
        <v>0</v>
      </c>
      <c r="AB18" s="174">
        <f>AA18*10</f>
        <v>0</v>
      </c>
      <c r="AC18" s="175"/>
      <c r="AD18" s="175"/>
      <c r="AE18" s="176" t="str">
        <f>IF(Z18&gt;25,"RF",IF(AA18&gt;5.9,"A","EE"))</f>
        <v>RF</v>
      </c>
      <c r="AF18" s="177"/>
      <c r="AG18" s="176" t="str">
        <f>IF(AE18="A","A",IF(AE18="RF",AE18,IF(AE18="EE",IF(AF18="",AE18,IF(AF18&gt;5.9,"A","RNEE")))))</f>
        <v>RF</v>
      </c>
      <c r="AH18" s="178">
        <f>IF(AF18="",AA18,AF18)</f>
        <v>0</v>
      </c>
      <c r="AI18" s="115"/>
      <c r="AJ18" s="116"/>
      <c r="AK18" s="116">
        <v>2</v>
      </c>
      <c r="AL18" s="116">
        <v>2</v>
      </c>
      <c r="AM18" s="116">
        <v>2</v>
      </c>
      <c r="AN18" s="116">
        <v>2</v>
      </c>
      <c r="AO18" s="116">
        <v>2</v>
      </c>
      <c r="AP18" s="116">
        <v>2</v>
      </c>
      <c r="AQ18" s="116">
        <v>2</v>
      </c>
      <c r="AR18" s="116">
        <v>2</v>
      </c>
      <c r="AS18" s="116">
        <v>2</v>
      </c>
      <c r="AT18" s="116">
        <v>2</v>
      </c>
      <c r="AU18" s="117">
        <f>IF(I18="",2,"")</f>
        <v>2</v>
      </c>
      <c r="AV18" s="116">
        <v>2</v>
      </c>
      <c r="AW18" s="116">
        <v>2</v>
      </c>
      <c r="AX18" s="116">
        <v>2</v>
      </c>
      <c r="AY18" s="116">
        <v>2</v>
      </c>
      <c r="AZ18" s="116">
        <v>2</v>
      </c>
      <c r="BA18" s="116">
        <v>2</v>
      </c>
      <c r="BB18" s="116">
        <v>2</v>
      </c>
      <c r="BC18" s="116">
        <v>2</v>
      </c>
      <c r="BD18" s="116"/>
      <c r="BE18" s="116"/>
      <c r="BF18" s="117">
        <v>2</v>
      </c>
      <c r="BG18" s="116">
        <v>2</v>
      </c>
      <c r="BH18" s="116">
        <v>2</v>
      </c>
      <c r="BI18" s="116"/>
      <c r="BJ18" s="116">
        <f>IF(N18="",2,"")</f>
        <v>2</v>
      </c>
      <c r="BK18" s="116"/>
      <c r="BL18" s="116"/>
      <c r="BM18" s="116">
        <v>2</v>
      </c>
      <c r="BN18" s="116">
        <v>2</v>
      </c>
      <c r="BO18" s="116"/>
      <c r="BP18" s="117">
        <f>IF(S18="",2,"")</f>
        <v>2</v>
      </c>
      <c r="BQ18" s="118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9"/>
    </row>
    <row r="19" spans="1:90" s="120" customFormat="1" ht="16.5" customHeight="1">
      <c r="A19"/>
      <c r="B19" s="100">
        <v>15</v>
      </c>
      <c r="C19" s="101" t="s">
        <v>476</v>
      </c>
      <c r="D19" s="102" t="s">
        <v>477</v>
      </c>
      <c r="E19" s="102" t="s">
        <v>270</v>
      </c>
      <c r="F19" s="102">
        <v>22</v>
      </c>
      <c r="G19" s="102" t="s">
        <v>478</v>
      </c>
      <c r="H19" s="102"/>
      <c r="I19" s="104">
        <f>IF(H19="","",H19/1.2)</f>
      </c>
      <c r="J19" s="104"/>
      <c r="K19" s="104"/>
      <c r="L19" s="104">
        <v>0.9</v>
      </c>
      <c r="M19" s="104"/>
      <c r="N19" s="104">
        <f>IF(M19="","",M19/1.8)</f>
      </c>
      <c r="O19" s="104"/>
      <c r="P19" s="104"/>
      <c r="Q19" s="104"/>
      <c r="R19" s="104"/>
      <c r="S19" s="104"/>
      <c r="T19" s="104"/>
      <c r="U19" s="104"/>
      <c r="V19" s="104"/>
      <c r="W19" s="104">
        <f>IF(V19="","",V19*10/16)</f>
      </c>
      <c r="X19" s="105">
        <v>0.85</v>
      </c>
      <c r="Y19" s="108">
        <f>SUM(AJ19:CK19)</f>
        <v>16</v>
      </c>
      <c r="Z19" s="109">
        <f>Y19/Z$1*100</f>
        <v>22.22222222222222</v>
      </c>
      <c r="AA19" s="167">
        <f>(I19+L19+N19+Q19+S19+V19)/3</f>
        <v>0.3</v>
      </c>
      <c r="AB19" s="110">
        <f>AA19*10</f>
        <v>3</v>
      </c>
      <c r="AC19" s="111"/>
      <c r="AD19" s="111"/>
      <c r="AE19" s="112" t="str">
        <f>IF(Z19&gt;25,"RF",IF(AA19&gt;5.9,"A","EE"))</f>
        <v>EE</v>
      </c>
      <c r="AF19" s="168"/>
      <c r="AG19" s="112" t="str">
        <f>IF(AE19="A","A",IF(AE19="RF",AE19,IF(AE19="EE",IF(AF19="",AE19,IF(AF19&gt;5.9,"A","RNEE")))))</f>
        <v>EE</v>
      </c>
      <c r="AH19" s="169">
        <f>IF(AF19="",AA19,AF19)</f>
        <v>0.3</v>
      </c>
      <c r="AI19" s="115"/>
      <c r="AJ19" s="116"/>
      <c r="AK19" s="116"/>
      <c r="AL19" s="116"/>
      <c r="AM19" s="116"/>
      <c r="AN19" s="116"/>
      <c r="AO19" s="116"/>
      <c r="AP19" s="116"/>
      <c r="AQ19" s="116"/>
      <c r="AR19" s="116">
        <v>2</v>
      </c>
      <c r="AS19" s="116"/>
      <c r="AT19" s="116"/>
      <c r="AU19" s="117">
        <f>IF(I19="",2,"")</f>
        <v>2</v>
      </c>
      <c r="AV19" s="116">
        <v>2</v>
      </c>
      <c r="AW19" s="116">
        <v>2</v>
      </c>
      <c r="AX19" s="116"/>
      <c r="AY19" s="116"/>
      <c r="AZ19" s="116">
        <v>2</v>
      </c>
      <c r="BA19" s="116"/>
      <c r="BB19" s="116"/>
      <c r="BC19" s="116"/>
      <c r="BD19" s="116"/>
      <c r="BE19" s="116"/>
      <c r="BF19" s="117"/>
      <c r="BG19" s="116">
        <v>2</v>
      </c>
      <c r="BH19" s="116"/>
      <c r="BI19" s="116"/>
      <c r="BJ19" s="116">
        <f>IF(N19="",2,"")</f>
        <v>2</v>
      </c>
      <c r="BK19" s="116"/>
      <c r="BL19" s="116"/>
      <c r="BM19" s="116"/>
      <c r="BN19" s="116"/>
      <c r="BO19" s="116"/>
      <c r="BP19" s="117">
        <f>IF(S19="",2,"")</f>
        <v>2</v>
      </c>
      <c r="BQ19" s="118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9"/>
    </row>
    <row r="20" spans="1:90" s="120" customFormat="1" ht="16.5" customHeight="1">
      <c r="A20"/>
      <c r="B20" s="121">
        <v>16</v>
      </c>
      <c r="C20" s="122" t="s">
        <v>479</v>
      </c>
      <c r="D20" s="123" t="s">
        <v>480</v>
      </c>
      <c r="E20" s="123" t="s">
        <v>270</v>
      </c>
      <c r="F20" s="123">
        <v>22</v>
      </c>
      <c r="G20" s="123" t="s">
        <v>481</v>
      </c>
      <c r="H20" s="123">
        <v>4</v>
      </c>
      <c r="I20" s="126">
        <f>IF(H20="","",H20/1.2)</f>
        <v>3.3333333333333335</v>
      </c>
      <c r="J20" s="126"/>
      <c r="K20" s="126"/>
      <c r="L20" s="126">
        <v>0.9</v>
      </c>
      <c r="M20" s="126">
        <v>4</v>
      </c>
      <c r="N20" s="126">
        <f>IF(M20="","",M20/1.8)</f>
        <v>2.2222222222222223</v>
      </c>
      <c r="O20" s="126"/>
      <c r="P20" s="126"/>
      <c r="Q20" s="126"/>
      <c r="R20" s="126"/>
      <c r="S20" s="126"/>
      <c r="T20" s="126"/>
      <c r="U20" s="126"/>
      <c r="V20" s="126"/>
      <c r="W20" s="170">
        <f>IF(V20="","",V20*10/16)</f>
      </c>
      <c r="X20" s="127"/>
      <c r="Y20" s="171">
        <f>SUM(AJ20:CK20)</f>
        <v>10</v>
      </c>
      <c r="Z20" s="172">
        <f>Y20/Z$1*100</f>
        <v>13.88888888888889</v>
      </c>
      <c r="AA20" s="173">
        <f>(I20+L20+N20+Q20+S20+V20)/3</f>
        <v>2.151851851851852</v>
      </c>
      <c r="AB20" s="174">
        <f>AA20*10</f>
        <v>21.51851851851852</v>
      </c>
      <c r="AC20" s="175"/>
      <c r="AD20" s="175"/>
      <c r="AE20" s="176" t="str">
        <f>IF(Z20&gt;25,"RF",IF(AA20&gt;5.9,"A","EE"))</f>
        <v>EE</v>
      </c>
      <c r="AF20" s="177"/>
      <c r="AG20" s="176" t="str">
        <f>IF(AE20="A","A",IF(AE20="RF",AE20,IF(AE20="EE",IF(AF20="",AE20,IF(AF20&gt;5.9,"A","RNEE")))))</f>
        <v>EE</v>
      </c>
      <c r="AH20" s="178">
        <f>IF(AF20="",AA20,AF20)</f>
        <v>2.151851851851852</v>
      </c>
      <c r="AI20" s="115"/>
      <c r="AJ20" s="116">
        <v>2</v>
      </c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7">
        <f>IF(I20="",2,"")</f>
      </c>
      <c r="AV20" s="116"/>
      <c r="AW20" s="116"/>
      <c r="AX20" s="116"/>
      <c r="AY20" s="116"/>
      <c r="AZ20" s="116"/>
      <c r="BA20" s="116"/>
      <c r="BB20" s="116">
        <v>2</v>
      </c>
      <c r="BC20" s="116"/>
      <c r="BD20" s="116"/>
      <c r="BE20" s="116"/>
      <c r="BF20" s="117"/>
      <c r="BG20" s="116">
        <v>2</v>
      </c>
      <c r="BH20" s="116"/>
      <c r="BI20" s="116"/>
      <c r="BJ20" s="116">
        <f>IF(N20="",2,"")</f>
      </c>
      <c r="BK20" s="116"/>
      <c r="BL20" s="116"/>
      <c r="BM20" s="116"/>
      <c r="BN20" s="116">
        <v>2</v>
      </c>
      <c r="BO20" s="116"/>
      <c r="BP20" s="117">
        <f>IF(S20="",2,"")</f>
        <v>2</v>
      </c>
      <c r="BQ20" s="118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9"/>
    </row>
    <row r="21" spans="1:90" s="120" customFormat="1" ht="16.5" customHeight="1">
      <c r="A21"/>
      <c r="B21" s="100">
        <v>17</v>
      </c>
      <c r="C21" s="101" t="s">
        <v>482</v>
      </c>
      <c r="D21" s="102" t="s">
        <v>483</v>
      </c>
      <c r="E21" s="102" t="s">
        <v>270</v>
      </c>
      <c r="F21" s="102">
        <v>22</v>
      </c>
      <c r="G21" s="102" t="s">
        <v>484</v>
      </c>
      <c r="H21" s="102">
        <v>1.3</v>
      </c>
      <c r="I21" s="104">
        <f>IF(H21="","",H21/1.2)</f>
        <v>1.0833333333333335</v>
      </c>
      <c r="J21" s="104"/>
      <c r="K21" s="104"/>
      <c r="L21" s="104"/>
      <c r="M21" s="104"/>
      <c r="N21" s="104">
        <f>IF(M21="","",M21/1.8)</f>
      </c>
      <c r="O21" s="104"/>
      <c r="P21" s="104"/>
      <c r="Q21" s="104"/>
      <c r="R21" s="104"/>
      <c r="S21" s="104"/>
      <c r="T21" s="104"/>
      <c r="U21" s="104"/>
      <c r="V21" s="104"/>
      <c r="W21" s="104">
        <f>IF(V21="","",V21*10/16)</f>
      </c>
      <c r="X21" s="105"/>
      <c r="Y21" s="108">
        <f>SUM(AJ21:CK21)</f>
        <v>30</v>
      </c>
      <c r="Z21" s="109">
        <f>Y21/Z$1*100</f>
        <v>41.66666666666667</v>
      </c>
      <c r="AA21" s="167">
        <f>(I21+L21+N21+Q21+S21+V21)/3</f>
        <v>0.36111111111111116</v>
      </c>
      <c r="AB21" s="110">
        <f>AA21*10</f>
        <v>3.6111111111111116</v>
      </c>
      <c r="AC21" s="111"/>
      <c r="AD21" s="111"/>
      <c r="AE21" s="112" t="str">
        <f>IF(Z21&gt;25,"RF",IF(AA21&gt;5.9,"A","EE"))</f>
        <v>RF</v>
      </c>
      <c r="AF21" s="168"/>
      <c r="AG21" s="112" t="str">
        <f>IF(AE21="A","A",IF(AE21="RF",AE21,IF(AE21="EE",IF(AF21="",AE21,IF(AF21&gt;5.9,"A","RNEE")))))</f>
        <v>RF</v>
      </c>
      <c r="AH21" s="169">
        <f>IF(AF21="",AA21,AF21)</f>
        <v>0.36111111111111116</v>
      </c>
      <c r="AI21" s="115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7">
        <f>IF(I21="",2,"")</f>
      </c>
      <c r="AV21" s="116">
        <v>2</v>
      </c>
      <c r="AW21" s="116">
        <v>2</v>
      </c>
      <c r="AX21" s="116">
        <v>2</v>
      </c>
      <c r="AY21" s="116">
        <v>2</v>
      </c>
      <c r="AZ21" s="116">
        <v>2</v>
      </c>
      <c r="BA21" s="116">
        <v>2</v>
      </c>
      <c r="BB21" s="116">
        <v>2</v>
      </c>
      <c r="BC21" s="116">
        <v>2</v>
      </c>
      <c r="BD21" s="116"/>
      <c r="BE21" s="116"/>
      <c r="BF21" s="117">
        <v>2</v>
      </c>
      <c r="BG21" s="116">
        <v>2</v>
      </c>
      <c r="BH21" s="116">
        <v>2</v>
      </c>
      <c r="BI21" s="116"/>
      <c r="BJ21" s="116">
        <f>IF(N21="",2,"")</f>
        <v>2</v>
      </c>
      <c r="BK21" s="116"/>
      <c r="BL21" s="116"/>
      <c r="BM21" s="116">
        <v>2</v>
      </c>
      <c r="BN21" s="116">
        <v>2</v>
      </c>
      <c r="BO21" s="116"/>
      <c r="BP21" s="117">
        <f>IF(S21="",2,"")</f>
        <v>2</v>
      </c>
      <c r="BQ21" s="118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9"/>
    </row>
    <row r="22" spans="1:90" s="120" customFormat="1" ht="16.5" customHeight="1">
      <c r="A22"/>
      <c r="B22" s="121">
        <v>18</v>
      </c>
      <c r="C22" s="122" t="s">
        <v>485</v>
      </c>
      <c r="D22" s="123" t="s">
        <v>486</v>
      </c>
      <c r="E22" s="123" t="s">
        <v>270</v>
      </c>
      <c r="F22" s="123">
        <v>22</v>
      </c>
      <c r="G22" s="123" t="s">
        <v>487</v>
      </c>
      <c r="H22" s="123">
        <v>10</v>
      </c>
      <c r="I22" s="126">
        <f>IF(H22="","",H22/1.2)</f>
        <v>8.333333333333334</v>
      </c>
      <c r="J22" s="126"/>
      <c r="K22" s="126"/>
      <c r="L22" s="126">
        <v>1</v>
      </c>
      <c r="M22" s="126">
        <v>18</v>
      </c>
      <c r="N22" s="126">
        <f>IF(M22="","",M22/1.8)</f>
        <v>10</v>
      </c>
      <c r="O22" s="126"/>
      <c r="P22" s="126"/>
      <c r="Q22" s="126"/>
      <c r="R22" s="126"/>
      <c r="S22" s="126"/>
      <c r="T22" s="126"/>
      <c r="U22" s="126"/>
      <c r="V22" s="126"/>
      <c r="W22" s="170">
        <f>IF(V22="","",V22*10/16)</f>
      </c>
      <c r="X22" s="127"/>
      <c r="Y22" s="171">
        <f>SUM(AJ22:CK22)</f>
        <v>4</v>
      </c>
      <c r="Z22" s="172">
        <f>Y22/Z$1*100</f>
        <v>5.555555555555555</v>
      </c>
      <c r="AA22" s="173">
        <f>(I22+L22+N22+Q22+S22+V22)/3</f>
        <v>6.4444444444444455</v>
      </c>
      <c r="AB22" s="174">
        <f>AA22*10</f>
        <v>64.44444444444446</v>
      </c>
      <c r="AC22" s="175"/>
      <c r="AD22" s="175"/>
      <c r="AE22" s="176" t="str">
        <f>IF(Z22&gt;25,"RF",IF(AA22&gt;5.9,"A","EE"))</f>
        <v>A</v>
      </c>
      <c r="AF22" s="177"/>
      <c r="AG22" s="176" t="str">
        <f>IF(AE22="A","A",IF(AE22="RF",AE22,IF(AE22="EE",IF(AF22="",AE22,IF(AF22&gt;5.9,"A","RNEE")))))</f>
        <v>A</v>
      </c>
      <c r="AH22" s="178">
        <f>IF(AF22="",AA22,AF22)</f>
        <v>6.4444444444444455</v>
      </c>
      <c r="AI22" s="115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7">
        <f>IF(I22="",2,"")</f>
      </c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7"/>
      <c r="BG22" s="116">
        <v>2</v>
      </c>
      <c r="BH22" s="116"/>
      <c r="BI22" s="116"/>
      <c r="BJ22" s="116">
        <f>IF(N22="",2,"")</f>
      </c>
      <c r="BK22" s="116"/>
      <c r="BL22" s="116"/>
      <c r="BM22" s="116"/>
      <c r="BN22" s="116"/>
      <c r="BO22" s="116"/>
      <c r="BP22" s="117">
        <f>IF(S22="",2,"")</f>
        <v>2</v>
      </c>
      <c r="BQ22" s="118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9"/>
    </row>
    <row r="23" spans="1:90" s="120" customFormat="1" ht="16.5" customHeight="1">
      <c r="A23"/>
      <c r="B23" s="100">
        <v>19</v>
      </c>
      <c r="C23" s="101" t="s">
        <v>488</v>
      </c>
      <c r="D23" s="102" t="s">
        <v>489</v>
      </c>
      <c r="E23" s="102" t="s">
        <v>336</v>
      </c>
      <c r="F23" s="102">
        <v>22</v>
      </c>
      <c r="G23" s="102" t="s">
        <v>490</v>
      </c>
      <c r="H23" s="102">
        <v>0.1</v>
      </c>
      <c r="I23" s="104">
        <f>IF(H23="","",H23/1.2)</f>
        <v>0.08333333333333334</v>
      </c>
      <c r="J23" s="104"/>
      <c r="K23" s="104"/>
      <c r="L23" s="104">
        <v>0.7</v>
      </c>
      <c r="M23" s="104">
        <v>0</v>
      </c>
      <c r="N23" s="104">
        <f>IF(M23="","",M23/1.8)</f>
        <v>0</v>
      </c>
      <c r="O23" s="104"/>
      <c r="P23" s="104"/>
      <c r="Q23" s="104"/>
      <c r="R23" s="104"/>
      <c r="S23" s="104"/>
      <c r="T23" s="104"/>
      <c r="U23" s="104"/>
      <c r="V23" s="104"/>
      <c r="W23" s="104">
        <f>IF(V23="","",V23*10/16)</f>
      </c>
      <c r="X23" s="105">
        <v>0.8180555555555555</v>
      </c>
      <c r="Y23" s="108">
        <f>SUM(AJ23:CK23)</f>
        <v>18</v>
      </c>
      <c r="Z23" s="109">
        <f>Y23/Z$1*100</f>
        <v>25</v>
      </c>
      <c r="AA23" s="167">
        <f>(I23+L23+N23+Q23+S23+V23)/3</f>
        <v>0.2611111111111111</v>
      </c>
      <c r="AB23" s="110">
        <f>AA23*10</f>
        <v>2.611111111111111</v>
      </c>
      <c r="AC23" s="111"/>
      <c r="AD23" s="111"/>
      <c r="AE23" s="112" t="str">
        <f>IF(Z23&gt;25,"RF",IF(AA23&gt;5.9,"A","EE"))</f>
        <v>EE</v>
      </c>
      <c r="AF23" s="168"/>
      <c r="AG23" s="112" t="str">
        <f>IF(AE23="A","A",IF(AE23="RF",AE23,IF(AE23="EE",IF(AF23="",AE23,IF(AF23&gt;5.9,"A","RNEE")))))</f>
        <v>EE</v>
      </c>
      <c r="AH23" s="169">
        <f>IF(AF23="",AA23,AF23)</f>
        <v>0.2611111111111111</v>
      </c>
      <c r="AI23" s="115"/>
      <c r="AJ23" s="116"/>
      <c r="AK23" s="116"/>
      <c r="AL23" s="116"/>
      <c r="AM23" s="116"/>
      <c r="AN23" s="116"/>
      <c r="AO23" s="116"/>
      <c r="AP23" s="116"/>
      <c r="AQ23" s="116">
        <v>2</v>
      </c>
      <c r="AR23" s="116">
        <v>2</v>
      </c>
      <c r="AS23" s="116"/>
      <c r="AT23" s="116">
        <v>2</v>
      </c>
      <c r="AU23" s="117">
        <f>IF(I23="",2,"")</f>
      </c>
      <c r="AV23" s="116">
        <v>2</v>
      </c>
      <c r="AW23" s="116">
        <v>2</v>
      </c>
      <c r="AX23" s="116">
        <v>2</v>
      </c>
      <c r="AY23" s="116">
        <v>2</v>
      </c>
      <c r="AZ23" s="116"/>
      <c r="BA23" s="116"/>
      <c r="BB23" s="116"/>
      <c r="BC23" s="116">
        <v>2</v>
      </c>
      <c r="BD23" s="116"/>
      <c r="BE23" s="116"/>
      <c r="BF23" s="117"/>
      <c r="BG23" s="116"/>
      <c r="BH23" s="116"/>
      <c r="BI23" s="116"/>
      <c r="BJ23" s="116">
        <f>IF(N23="",2,"")</f>
      </c>
      <c r="BK23" s="116"/>
      <c r="BL23" s="116"/>
      <c r="BM23" s="116"/>
      <c r="BN23" s="116"/>
      <c r="BO23" s="116"/>
      <c r="BP23" s="117">
        <f>IF(S23="",2,"")</f>
        <v>2</v>
      </c>
      <c r="BQ23" s="118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9"/>
    </row>
    <row r="24" spans="1:90" s="120" customFormat="1" ht="16.5" customHeight="1">
      <c r="A24"/>
      <c r="B24" s="121">
        <v>20</v>
      </c>
      <c r="C24" s="122" t="s">
        <v>491</v>
      </c>
      <c r="D24" s="123" t="s">
        <v>492</v>
      </c>
      <c r="E24" s="123" t="s">
        <v>270</v>
      </c>
      <c r="F24" s="123">
        <v>22</v>
      </c>
      <c r="G24" s="123" t="s">
        <v>493</v>
      </c>
      <c r="H24" s="123">
        <v>3</v>
      </c>
      <c r="I24" s="126">
        <f>IF(H24="","",H24/1.2)</f>
        <v>2.5</v>
      </c>
      <c r="J24" s="126"/>
      <c r="K24" s="126"/>
      <c r="L24" s="126"/>
      <c r="M24" s="126">
        <v>9</v>
      </c>
      <c r="N24" s="126">
        <f>IF(M24="","",M24/1.8)</f>
        <v>5</v>
      </c>
      <c r="O24" s="126"/>
      <c r="P24" s="126"/>
      <c r="Q24" s="126"/>
      <c r="R24" s="126"/>
      <c r="S24" s="126"/>
      <c r="T24" s="126"/>
      <c r="U24" s="126"/>
      <c r="V24" s="126"/>
      <c r="W24" s="170">
        <f>IF(V24="","",V24*10/16)</f>
      </c>
      <c r="X24" s="127">
        <v>0.8715277777777778</v>
      </c>
      <c r="Y24" s="171">
        <f>SUM(AJ24:CK24)</f>
        <v>12</v>
      </c>
      <c r="Z24" s="172">
        <f>Y24/Z$1*100</f>
        <v>16.666666666666664</v>
      </c>
      <c r="AA24" s="173">
        <f>(I24+L24+N24+Q24+S24+V24)/3</f>
        <v>2.5</v>
      </c>
      <c r="AB24" s="174">
        <f>AA24*10</f>
        <v>25</v>
      </c>
      <c r="AC24" s="175"/>
      <c r="AD24" s="175"/>
      <c r="AE24" s="176" t="str">
        <f>IF(Z24&gt;25,"RF",IF(AA24&gt;5.9,"A","EE"))</f>
        <v>EE</v>
      </c>
      <c r="AF24" s="177"/>
      <c r="AG24" s="176" t="str">
        <f>IF(AE24="A","A",IF(AE24="RF",AE24,IF(AE24="EE",IF(AF24="",AE24,IF(AF24&gt;5.9,"A","RNEE")))))</f>
        <v>EE</v>
      </c>
      <c r="AH24" s="178">
        <f>IF(AF24="",AA24,AF24)</f>
        <v>2.5</v>
      </c>
      <c r="AI24" s="115"/>
      <c r="AJ24" s="116"/>
      <c r="AK24" s="116">
        <v>2</v>
      </c>
      <c r="AL24" s="116"/>
      <c r="AM24" s="116"/>
      <c r="AN24" s="116"/>
      <c r="AO24" s="116"/>
      <c r="AP24" s="116"/>
      <c r="AQ24" s="116"/>
      <c r="AR24" s="116"/>
      <c r="AS24" s="116"/>
      <c r="AT24" s="116"/>
      <c r="AU24" s="117">
        <f>IF(I24="",2,"")</f>
      </c>
      <c r="AV24" s="116">
        <v>2</v>
      </c>
      <c r="AW24" s="116"/>
      <c r="AX24" s="116"/>
      <c r="AY24" s="116"/>
      <c r="AZ24" s="116">
        <v>2</v>
      </c>
      <c r="BA24" s="116"/>
      <c r="BB24" s="116"/>
      <c r="BC24" s="116"/>
      <c r="BD24" s="116"/>
      <c r="BE24" s="116"/>
      <c r="BF24" s="117"/>
      <c r="BG24" s="116"/>
      <c r="BH24" s="116"/>
      <c r="BI24" s="116"/>
      <c r="BJ24" s="116">
        <f>IF(N24="",2,"")</f>
      </c>
      <c r="BK24" s="116"/>
      <c r="BL24" s="116"/>
      <c r="BM24" s="116">
        <v>2</v>
      </c>
      <c r="BN24" s="116">
        <v>2</v>
      </c>
      <c r="BO24" s="116"/>
      <c r="BP24" s="117">
        <f>IF(S24="",2,"")</f>
        <v>2</v>
      </c>
      <c r="BQ24" s="118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9"/>
    </row>
    <row r="25" spans="1:90" s="120" customFormat="1" ht="16.5" customHeight="1">
      <c r="A25"/>
      <c r="B25" s="100">
        <v>21</v>
      </c>
      <c r="C25" s="101" t="s">
        <v>494</v>
      </c>
      <c r="D25" s="102" t="s">
        <v>495</v>
      </c>
      <c r="E25" s="102" t="s">
        <v>270</v>
      </c>
      <c r="F25" s="102">
        <v>22</v>
      </c>
      <c r="G25" s="102" t="s">
        <v>496</v>
      </c>
      <c r="H25" s="102">
        <v>9.3</v>
      </c>
      <c r="I25" s="104">
        <f>IF(H25="","",H25/1.2)</f>
        <v>7.750000000000001</v>
      </c>
      <c r="J25" s="104"/>
      <c r="K25" s="104"/>
      <c r="L25" s="104">
        <v>1</v>
      </c>
      <c r="M25" s="104">
        <v>2</v>
      </c>
      <c r="N25" s="104">
        <f>IF(M25="","",M25/1.8)</f>
        <v>1.1111111111111112</v>
      </c>
      <c r="O25" s="104"/>
      <c r="P25" s="104"/>
      <c r="Q25" s="104"/>
      <c r="R25" s="104"/>
      <c r="S25" s="104"/>
      <c r="T25" s="104"/>
      <c r="U25" s="104"/>
      <c r="V25" s="104"/>
      <c r="W25" s="104">
        <f>IF(V25="","",V25*10/16)</f>
      </c>
      <c r="X25" s="105"/>
      <c r="Y25" s="108">
        <f>SUM(AJ25:CK25)</f>
        <v>14</v>
      </c>
      <c r="Z25" s="109">
        <f>Y25/Z$1*100</f>
        <v>19.444444444444446</v>
      </c>
      <c r="AA25" s="167">
        <f>(I25+L25+N25+Q25+S25+V25)/3</f>
        <v>3.2870370370370368</v>
      </c>
      <c r="AB25" s="110">
        <f>AA25*10</f>
        <v>32.87037037037037</v>
      </c>
      <c r="AC25" s="111"/>
      <c r="AD25" s="111"/>
      <c r="AE25" s="112" t="str">
        <f>IF(Z25&gt;25,"RF",IF(AA25&gt;5.9,"A","EE"))</f>
        <v>EE</v>
      </c>
      <c r="AF25" s="168"/>
      <c r="AG25" s="112" t="str">
        <f>IF(AE25="A","A",IF(AE25="RF",AE25,IF(AE25="EE",IF(AF25="",AE25,IF(AF25&gt;5.9,"A","RNEE")))))</f>
        <v>EE</v>
      </c>
      <c r="AH25" s="169">
        <f>IF(AF25="",AA25,AF25)</f>
        <v>3.2870370370370368</v>
      </c>
      <c r="AI25" s="115"/>
      <c r="AJ25" s="116">
        <v>2</v>
      </c>
      <c r="AK25" s="116">
        <v>2</v>
      </c>
      <c r="AL25" s="116"/>
      <c r="AM25" s="116"/>
      <c r="AN25" s="116"/>
      <c r="AO25" s="116"/>
      <c r="AP25" s="116"/>
      <c r="AQ25" s="116"/>
      <c r="AR25" s="116">
        <v>2</v>
      </c>
      <c r="AS25" s="116"/>
      <c r="AT25" s="116"/>
      <c r="AU25" s="117">
        <f>IF(I25="",2,"")</f>
      </c>
      <c r="AV25" s="116">
        <v>2</v>
      </c>
      <c r="AW25" s="116"/>
      <c r="AX25" s="116"/>
      <c r="AY25" s="116"/>
      <c r="AZ25" s="116"/>
      <c r="BA25" s="116"/>
      <c r="BB25" s="116">
        <v>2</v>
      </c>
      <c r="BC25" s="116"/>
      <c r="BD25" s="116"/>
      <c r="BE25" s="116"/>
      <c r="BF25" s="117"/>
      <c r="BG25" s="116">
        <v>2</v>
      </c>
      <c r="BH25" s="116"/>
      <c r="BI25" s="116"/>
      <c r="BJ25" s="116">
        <f>IF(N25="",2,"")</f>
      </c>
      <c r="BK25" s="116"/>
      <c r="BL25" s="116"/>
      <c r="BM25" s="116"/>
      <c r="BN25" s="116"/>
      <c r="BO25" s="116"/>
      <c r="BP25" s="117">
        <f>IF(S25="",2,"")</f>
        <v>2</v>
      </c>
      <c r="BQ25" s="118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9"/>
    </row>
    <row r="26" spans="1:90" s="120" customFormat="1" ht="16.5" customHeight="1">
      <c r="A26"/>
      <c r="B26" s="121">
        <v>22</v>
      </c>
      <c r="C26" s="122" t="s">
        <v>497</v>
      </c>
      <c r="D26" s="123" t="s">
        <v>498</v>
      </c>
      <c r="E26" s="123" t="s">
        <v>270</v>
      </c>
      <c r="F26" s="123">
        <v>22</v>
      </c>
      <c r="G26" s="123" t="s">
        <v>499</v>
      </c>
      <c r="H26" s="123"/>
      <c r="I26" s="126">
        <f>IF(H26="","",H26/1.2)</f>
      </c>
      <c r="J26" s="126"/>
      <c r="K26" s="126"/>
      <c r="L26" s="126"/>
      <c r="M26" s="126"/>
      <c r="N26" s="126">
        <f>IF(M26="","",M26/1.8)</f>
      </c>
      <c r="O26" s="126"/>
      <c r="P26" s="126"/>
      <c r="Q26" s="126"/>
      <c r="R26" s="126"/>
      <c r="S26" s="126"/>
      <c r="T26" s="126"/>
      <c r="U26" s="126"/>
      <c r="V26" s="126"/>
      <c r="W26" s="170">
        <f>IF(V26="","",V26*10/16)</f>
      </c>
      <c r="X26" s="127">
        <v>0.8069444444444445</v>
      </c>
      <c r="Y26" s="171">
        <f>SUM(AJ26:CK26)</f>
        <v>32</v>
      </c>
      <c r="Z26" s="172">
        <f>Y26/Z$1*100</f>
        <v>44.44444444444444</v>
      </c>
      <c r="AA26" s="173">
        <f>(I26+L26+N26+Q26+S26+V26)/3</f>
        <v>0</v>
      </c>
      <c r="AB26" s="174">
        <f>AA26*10</f>
        <v>0</v>
      </c>
      <c r="AC26" s="175"/>
      <c r="AD26" s="175"/>
      <c r="AE26" s="176" t="str">
        <f>IF(Z26&gt;25,"RF",IF(AA26&gt;5.9,"A","EE"))</f>
        <v>RF</v>
      </c>
      <c r="AF26" s="177"/>
      <c r="AG26" s="176" t="str">
        <f>IF(AE26="A","A",IF(AE26="RF",AE26,IF(AE26="EE",IF(AF26="",AE26,IF(AF26&gt;5.9,"A","RNEE")))))</f>
        <v>RF</v>
      </c>
      <c r="AH26" s="178">
        <f>IF(AF26="",AA26,AF26)</f>
        <v>0</v>
      </c>
      <c r="AI26" s="115"/>
      <c r="AJ26" s="116"/>
      <c r="AK26" s="116"/>
      <c r="AL26" s="116"/>
      <c r="AM26" s="116"/>
      <c r="AN26" s="116"/>
      <c r="AO26" s="116"/>
      <c r="AP26" s="116">
        <v>2</v>
      </c>
      <c r="AQ26" s="116"/>
      <c r="AR26" s="116">
        <v>2</v>
      </c>
      <c r="AS26" s="116"/>
      <c r="AT26" s="116"/>
      <c r="AU26" s="117">
        <f>IF(I26="",2,"")</f>
        <v>2</v>
      </c>
      <c r="AV26" s="116">
        <v>2</v>
      </c>
      <c r="AW26" s="116"/>
      <c r="AX26" s="116"/>
      <c r="AY26" s="116">
        <v>2</v>
      </c>
      <c r="AZ26" s="116">
        <v>2</v>
      </c>
      <c r="BA26" s="116">
        <v>2</v>
      </c>
      <c r="BB26" s="116">
        <v>2</v>
      </c>
      <c r="BC26" s="116">
        <v>2</v>
      </c>
      <c r="BD26" s="116"/>
      <c r="BE26" s="116"/>
      <c r="BF26" s="117">
        <v>2</v>
      </c>
      <c r="BG26" s="116">
        <v>2</v>
      </c>
      <c r="BH26" s="116">
        <v>2</v>
      </c>
      <c r="BI26" s="116"/>
      <c r="BJ26" s="116">
        <f>IF(N26="",2,"")</f>
        <v>2</v>
      </c>
      <c r="BK26" s="116"/>
      <c r="BL26" s="116"/>
      <c r="BM26" s="116">
        <v>2</v>
      </c>
      <c r="BN26" s="116">
        <v>2</v>
      </c>
      <c r="BO26" s="116"/>
      <c r="BP26" s="117">
        <f>IF(S26="",2,"")</f>
        <v>2</v>
      </c>
      <c r="BQ26" s="118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9"/>
    </row>
    <row r="27" spans="1:90" s="120" customFormat="1" ht="16.5" customHeight="1">
      <c r="A27"/>
      <c r="B27" s="100">
        <v>23</v>
      </c>
      <c r="C27" s="101" t="s">
        <v>500</v>
      </c>
      <c r="D27" s="102" t="s">
        <v>501</v>
      </c>
      <c r="E27" s="102" t="s">
        <v>270</v>
      </c>
      <c r="F27" s="102">
        <v>22</v>
      </c>
      <c r="G27" s="102" t="s">
        <v>502</v>
      </c>
      <c r="H27" s="102"/>
      <c r="I27" s="104">
        <f>IF(H27="","",H27/1.2)</f>
      </c>
      <c r="J27" s="104"/>
      <c r="K27" s="104"/>
      <c r="L27" s="104"/>
      <c r="M27" s="104"/>
      <c r="N27" s="104">
        <f>IF(M27="","",M27/1.8)</f>
      </c>
      <c r="O27" s="104"/>
      <c r="P27" s="104"/>
      <c r="Q27" s="104"/>
      <c r="R27" s="104"/>
      <c r="S27" s="104"/>
      <c r="T27" s="104"/>
      <c r="U27" s="104"/>
      <c r="V27" s="104"/>
      <c r="W27" s="104">
        <f>IF(V27="","",V27*10/16)</f>
      </c>
      <c r="X27" s="105"/>
      <c r="Y27" s="108">
        <f>SUM(AJ27:CK27)</f>
        <v>54</v>
      </c>
      <c r="Z27" s="109">
        <f>Y27/Z$1*100</f>
        <v>75</v>
      </c>
      <c r="AA27" s="167">
        <f>(I27+L27+N27+Q27+S27+V27)/3</f>
        <v>0</v>
      </c>
      <c r="AB27" s="110">
        <f>AA27*10</f>
        <v>0</v>
      </c>
      <c r="AC27" s="111"/>
      <c r="AD27" s="111"/>
      <c r="AE27" s="112" t="str">
        <f>IF(Z27&gt;25,"RF",IF(AA27&gt;5.9,"A","EE"))</f>
        <v>RF</v>
      </c>
      <c r="AF27" s="168"/>
      <c r="AG27" s="112" t="str">
        <f>IF(AE27="A","A",IF(AE27="RF",AE27,IF(AE27="EE",IF(AF27="",AE27,IF(AF27&gt;5.9,"A","RNEE")))))</f>
        <v>RF</v>
      </c>
      <c r="AH27" s="169">
        <f>IF(AF27="",AA27,AF27)</f>
        <v>0</v>
      </c>
      <c r="AI27" s="115"/>
      <c r="AJ27" s="116">
        <v>2</v>
      </c>
      <c r="AK27" s="116">
        <v>2</v>
      </c>
      <c r="AL27" s="116">
        <v>2</v>
      </c>
      <c r="AM27" s="116">
        <v>2</v>
      </c>
      <c r="AN27" s="116">
        <v>2</v>
      </c>
      <c r="AO27" s="116">
        <v>2</v>
      </c>
      <c r="AP27" s="116">
        <v>2</v>
      </c>
      <c r="AQ27" s="116">
        <v>2</v>
      </c>
      <c r="AR27" s="116">
        <v>2</v>
      </c>
      <c r="AS27" s="116">
        <v>2</v>
      </c>
      <c r="AT27" s="116">
        <v>2</v>
      </c>
      <c r="AU27" s="117">
        <f>IF(I27="",2,"")</f>
        <v>2</v>
      </c>
      <c r="AV27" s="116">
        <v>2</v>
      </c>
      <c r="AW27" s="116">
        <v>2</v>
      </c>
      <c r="AX27" s="116">
        <v>2</v>
      </c>
      <c r="AY27" s="116">
        <v>2</v>
      </c>
      <c r="AZ27" s="116">
        <v>2</v>
      </c>
      <c r="BA27" s="116">
        <v>2</v>
      </c>
      <c r="BB27" s="116">
        <v>2</v>
      </c>
      <c r="BC27" s="116">
        <v>2</v>
      </c>
      <c r="BD27" s="116"/>
      <c r="BE27" s="116"/>
      <c r="BF27" s="117">
        <v>2</v>
      </c>
      <c r="BG27" s="116">
        <v>2</v>
      </c>
      <c r="BH27" s="116">
        <v>2</v>
      </c>
      <c r="BI27" s="116"/>
      <c r="BJ27" s="116">
        <f>IF(N27="",2,"")</f>
        <v>2</v>
      </c>
      <c r="BK27" s="116"/>
      <c r="BL27" s="116"/>
      <c r="BM27" s="116">
        <v>2</v>
      </c>
      <c r="BN27" s="116">
        <v>2</v>
      </c>
      <c r="BO27" s="116"/>
      <c r="BP27" s="117">
        <f>IF(S27="",2,"")</f>
        <v>2</v>
      </c>
      <c r="BQ27" s="118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9"/>
    </row>
    <row r="28" spans="1:90" s="120" customFormat="1" ht="16.5" customHeight="1">
      <c r="A28"/>
      <c r="B28" s="121">
        <v>24</v>
      </c>
      <c r="C28" s="122" t="s">
        <v>503</v>
      </c>
      <c r="D28" s="123" t="s">
        <v>504</v>
      </c>
      <c r="E28" s="123" t="s">
        <v>270</v>
      </c>
      <c r="F28" s="123">
        <v>22</v>
      </c>
      <c r="G28" s="123" t="s">
        <v>505</v>
      </c>
      <c r="H28" s="123"/>
      <c r="I28" s="126">
        <f>IF(H28="","",H28/1.2)</f>
      </c>
      <c r="J28" s="126"/>
      <c r="K28" s="126"/>
      <c r="L28" s="126"/>
      <c r="M28" s="126"/>
      <c r="N28" s="126">
        <f>IF(M28="","",M28/1.8)</f>
      </c>
      <c r="O28" s="126"/>
      <c r="P28" s="126"/>
      <c r="Q28" s="126"/>
      <c r="R28" s="126"/>
      <c r="S28" s="126"/>
      <c r="T28" s="126"/>
      <c r="U28" s="126"/>
      <c r="V28" s="126"/>
      <c r="W28" s="170">
        <f>IF(V28="","",V28*10/16)</f>
      </c>
      <c r="X28" s="127">
        <v>0.8458333333333333</v>
      </c>
      <c r="Y28" s="171">
        <f>SUM(AJ28:CK28)</f>
        <v>54</v>
      </c>
      <c r="Z28" s="172">
        <f>Y28/Z$1*100</f>
        <v>75</v>
      </c>
      <c r="AA28" s="173">
        <f>(I28+L28+N28+Q28+S28+V28)/3</f>
        <v>0</v>
      </c>
      <c r="AB28" s="174">
        <f>AA28*10</f>
        <v>0</v>
      </c>
      <c r="AC28" s="175"/>
      <c r="AD28" s="175"/>
      <c r="AE28" s="176" t="str">
        <f>IF(Z28&gt;25,"RF",IF(AA28&gt;5.9,"A","EE"))</f>
        <v>RF</v>
      </c>
      <c r="AF28" s="177"/>
      <c r="AG28" s="176" t="str">
        <f>IF(AE28="A","A",IF(AE28="RF",AE28,IF(AE28="EE",IF(AF28="",AE28,IF(AF28&gt;5.9,"A","RNEE")))))</f>
        <v>RF</v>
      </c>
      <c r="AH28" s="178">
        <f>IF(AF28="",AA28,AF28)</f>
        <v>0</v>
      </c>
      <c r="AI28" s="115"/>
      <c r="AJ28" s="116">
        <v>2</v>
      </c>
      <c r="AK28" s="116">
        <v>2</v>
      </c>
      <c r="AL28" s="116">
        <v>2</v>
      </c>
      <c r="AM28" s="116">
        <v>2</v>
      </c>
      <c r="AN28" s="116">
        <v>2</v>
      </c>
      <c r="AO28" s="116">
        <v>2</v>
      </c>
      <c r="AP28" s="116">
        <v>2</v>
      </c>
      <c r="AQ28" s="116">
        <v>2</v>
      </c>
      <c r="AR28" s="116">
        <v>2</v>
      </c>
      <c r="AS28" s="116">
        <v>2</v>
      </c>
      <c r="AT28" s="116">
        <v>2</v>
      </c>
      <c r="AU28" s="117">
        <f>IF(I28="",2,"")</f>
        <v>2</v>
      </c>
      <c r="AV28" s="116">
        <v>2</v>
      </c>
      <c r="AW28" s="116">
        <v>2</v>
      </c>
      <c r="AX28" s="116">
        <v>2</v>
      </c>
      <c r="AY28" s="116">
        <v>2</v>
      </c>
      <c r="AZ28" s="116">
        <v>2</v>
      </c>
      <c r="BA28" s="116">
        <v>2</v>
      </c>
      <c r="BB28" s="116">
        <v>2</v>
      </c>
      <c r="BC28" s="116">
        <v>2</v>
      </c>
      <c r="BD28" s="116"/>
      <c r="BE28" s="116"/>
      <c r="BF28" s="117">
        <v>2</v>
      </c>
      <c r="BG28" s="116">
        <v>2</v>
      </c>
      <c r="BH28" s="116">
        <v>2</v>
      </c>
      <c r="BI28" s="116"/>
      <c r="BJ28" s="116">
        <f>IF(N28="",2,"")</f>
        <v>2</v>
      </c>
      <c r="BK28" s="116"/>
      <c r="BL28" s="116"/>
      <c r="BM28" s="116">
        <v>2</v>
      </c>
      <c r="BN28" s="116">
        <v>2</v>
      </c>
      <c r="BO28" s="116"/>
      <c r="BP28" s="117">
        <f>IF(S28="",2,"")</f>
        <v>2</v>
      </c>
      <c r="BQ28" s="118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9"/>
    </row>
    <row r="29" spans="1:90" s="120" customFormat="1" ht="16.5" customHeight="1">
      <c r="A29"/>
      <c r="B29" s="100">
        <v>25</v>
      </c>
      <c r="C29" s="101" t="s">
        <v>506</v>
      </c>
      <c r="D29" s="102" t="s">
        <v>507</v>
      </c>
      <c r="E29" s="102" t="s">
        <v>270</v>
      </c>
      <c r="F29" s="102">
        <v>22</v>
      </c>
      <c r="G29" s="102" t="s">
        <v>508</v>
      </c>
      <c r="H29" s="102"/>
      <c r="I29" s="104">
        <f>IF(H29="","",H29/1.2)</f>
      </c>
      <c r="J29" s="104"/>
      <c r="K29" s="104"/>
      <c r="L29" s="104">
        <v>1</v>
      </c>
      <c r="M29" s="104">
        <v>4</v>
      </c>
      <c r="N29" s="104">
        <f>IF(M29="","",M29/1.8)</f>
        <v>2.2222222222222223</v>
      </c>
      <c r="O29" s="104"/>
      <c r="P29" s="104"/>
      <c r="Q29" s="104"/>
      <c r="R29" s="104"/>
      <c r="S29" s="104"/>
      <c r="T29" s="104"/>
      <c r="U29" s="104"/>
      <c r="V29" s="104"/>
      <c r="W29" s="104">
        <f>IF(V29="","",V29*10/16)</f>
      </c>
      <c r="X29" s="105"/>
      <c r="Y29" s="108">
        <f>SUM(AJ29:CK29)</f>
        <v>12</v>
      </c>
      <c r="Z29" s="109">
        <f>Y29/Z$1*100</f>
        <v>16.666666666666664</v>
      </c>
      <c r="AA29" s="167">
        <f>(I29+L29+N29+Q29+S29+V29)/3</f>
        <v>1.0740740740740742</v>
      </c>
      <c r="AB29" s="110">
        <f>AA29*10</f>
        <v>10.740740740740742</v>
      </c>
      <c r="AC29" s="111"/>
      <c r="AD29" s="111"/>
      <c r="AE29" s="112" t="str">
        <f>IF(Z29&gt;25,"RF",IF(AA29&gt;5.9,"A","EE"))</f>
        <v>EE</v>
      </c>
      <c r="AF29" s="168"/>
      <c r="AG29" s="112" t="str">
        <f>IF(AE29="A","A",IF(AE29="RF",AE29,IF(AE29="EE",IF(AF29="",AE29,IF(AF29&gt;5.9,"A","RNEE")))))</f>
        <v>EE</v>
      </c>
      <c r="AH29" s="169">
        <f>IF(AF29="",AA29,AF29)</f>
        <v>1.0740740740740742</v>
      </c>
      <c r="AI29" s="115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7">
        <f>IF(I29="",2,"")</f>
        <v>2</v>
      </c>
      <c r="AV29" s="116">
        <v>2</v>
      </c>
      <c r="AW29" s="116"/>
      <c r="AX29" s="116"/>
      <c r="AY29" s="116"/>
      <c r="AZ29" s="116"/>
      <c r="BA29" s="116"/>
      <c r="BB29" s="116"/>
      <c r="BC29" s="116"/>
      <c r="BD29" s="116"/>
      <c r="BE29" s="116"/>
      <c r="BF29" s="117">
        <v>2</v>
      </c>
      <c r="BG29" s="116">
        <v>2</v>
      </c>
      <c r="BH29" s="116"/>
      <c r="BI29" s="116"/>
      <c r="BJ29" s="116">
        <f>IF(N29="",2,"")</f>
      </c>
      <c r="BK29" s="116"/>
      <c r="BL29" s="116"/>
      <c r="BM29" s="116">
        <v>2</v>
      </c>
      <c r="BN29" s="116"/>
      <c r="BO29" s="116"/>
      <c r="BP29" s="117">
        <f>IF(S29="",2,"")</f>
        <v>2</v>
      </c>
      <c r="BQ29" s="118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9"/>
    </row>
    <row r="30" spans="1:90" s="120" customFormat="1" ht="16.5" customHeight="1">
      <c r="A30"/>
      <c r="B30" s="121">
        <v>26</v>
      </c>
      <c r="C30" s="122" t="s">
        <v>509</v>
      </c>
      <c r="D30" s="123" t="s">
        <v>510</v>
      </c>
      <c r="E30" s="123" t="s">
        <v>270</v>
      </c>
      <c r="F30" s="123">
        <v>22</v>
      </c>
      <c r="G30" s="123" t="s">
        <v>511</v>
      </c>
      <c r="H30" s="123">
        <v>1.3</v>
      </c>
      <c r="I30" s="126">
        <f>IF(H30="","",H30/1.2)</f>
        <v>1.0833333333333335</v>
      </c>
      <c r="J30" s="126"/>
      <c r="K30" s="126"/>
      <c r="L30" s="126">
        <v>1</v>
      </c>
      <c r="M30" s="126"/>
      <c r="N30" s="126">
        <f>IF(M30="","",M30/1.8)</f>
      </c>
      <c r="O30" s="126"/>
      <c r="P30" s="126"/>
      <c r="Q30" s="126"/>
      <c r="R30" s="126"/>
      <c r="S30" s="126"/>
      <c r="T30" s="126"/>
      <c r="U30" s="126"/>
      <c r="V30" s="126"/>
      <c r="W30" s="170">
        <f>IF(V30="","",V30*10/16)</f>
      </c>
      <c r="X30" s="127">
        <v>0.8736111111111111</v>
      </c>
      <c r="Y30" s="171">
        <f>SUM(AJ30:CK30)</f>
        <v>6</v>
      </c>
      <c r="Z30" s="172">
        <f>Y30/Z$1*100</f>
        <v>8.333333333333332</v>
      </c>
      <c r="AA30" s="173">
        <f>(I30+L30+N30+Q30+S30+V30)/3</f>
        <v>0.6944444444444445</v>
      </c>
      <c r="AB30" s="174">
        <f>AA30*10</f>
        <v>6.9444444444444455</v>
      </c>
      <c r="AC30" s="175"/>
      <c r="AD30" s="175"/>
      <c r="AE30" s="176" t="str">
        <f>IF(Z30&gt;25,"RF",IF(AA30&gt;5.9,"A","EE"))</f>
        <v>EE</v>
      </c>
      <c r="AF30" s="177"/>
      <c r="AG30" s="176" t="str">
        <f>IF(AE30="A","A",IF(AE30="RF",AE30,IF(AE30="EE",IF(AF30="",AE30,IF(AF30&gt;5.9,"A","RNEE")))))</f>
        <v>EE</v>
      </c>
      <c r="AH30" s="178">
        <f>IF(AF30="",AA30,AF30)</f>
        <v>0.6944444444444445</v>
      </c>
      <c r="AI30" s="115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7">
        <f>IF(I30="",2,"")</f>
      </c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7"/>
      <c r="BG30" s="116"/>
      <c r="BH30" s="116"/>
      <c r="BI30" s="116"/>
      <c r="BJ30" s="116">
        <f>IF(N30="",2,"")</f>
        <v>2</v>
      </c>
      <c r="BK30" s="116"/>
      <c r="BL30" s="116"/>
      <c r="BM30" s="116">
        <v>2</v>
      </c>
      <c r="BN30" s="116"/>
      <c r="BO30" s="116"/>
      <c r="BP30" s="117">
        <f>IF(S30="",2,"")</f>
        <v>2</v>
      </c>
      <c r="BQ30" s="118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9"/>
    </row>
    <row r="31" spans="1:90" s="120" customFormat="1" ht="16.5" customHeight="1">
      <c r="A31"/>
      <c r="B31" s="100">
        <v>27</v>
      </c>
      <c r="C31" s="101"/>
      <c r="D31" s="102"/>
      <c r="E31" s="102"/>
      <c r="F31" s="102"/>
      <c r="G31" s="102"/>
      <c r="H31" s="102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5"/>
      <c r="Y31" s="108"/>
      <c r="Z31" s="109"/>
      <c r="AA31" s="167"/>
      <c r="AB31" s="110"/>
      <c r="AC31" s="111"/>
      <c r="AD31" s="111"/>
      <c r="AE31" s="112"/>
      <c r="AF31" s="168"/>
      <c r="AG31" s="112"/>
      <c r="AH31" s="169"/>
      <c r="AI31" s="115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7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7"/>
      <c r="BG31" s="116"/>
      <c r="BH31" s="116"/>
      <c r="BI31" s="116"/>
      <c r="BJ31" s="116"/>
      <c r="BK31" s="116"/>
      <c r="BL31" s="116"/>
      <c r="BM31" s="116"/>
      <c r="BN31" s="116"/>
      <c r="BO31" s="116"/>
      <c r="BP31" s="117"/>
      <c r="BQ31" s="118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9"/>
    </row>
    <row r="32" spans="1:90" s="120" customFormat="1" ht="16.5" customHeight="1">
      <c r="A32"/>
      <c r="B32" s="121">
        <v>28</v>
      </c>
      <c r="C32" s="122"/>
      <c r="D32" s="123"/>
      <c r="E32" s="123"/>
      <c r="F32" s="123"/>
      <c r="G32" s="123"/>
      <c r="H32" s="123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70"/>
      <c r="X32" s="127"/>
      <c r="Y32" s="171"/>
      <c r="Z32" s="172"/>
      <c r="AA32" s="173"/>
      <c r="AB32" s="174"/>
      <c r="AC32" s="175"/>
      <c r="AD32" s="175"/>
      <c r="AE32" s="176"/>
      <c r="AF32" s="177"/>
      <c r="AG32" s="176"/>
      <c r="AH32" s="178"/>
      <c r="AI32" s="115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7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7"/>
      <c r="BG32" s="116"/>
      <c r="BH32" s="116"/>
      <c r="BI32" s="116"/>
      <c r="BJ32" s="116"/>
      <c r="BK32" s="116"/>
      <c r="BL32" s="116"/>
      <c r="BM32" s="116"/>
      <c r="BN32" s="116"/>
      <c r="BO32" s="116"/>
      <c r="BP32" s="117"/>
      <c r="BQ32" s="118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9"/>
    </row>
    <row r="33" spans="1:90" s="120" customFormat="1" ht="16.5" customHeight="1">
      <c r="A33"/>
      <c r="B33" s="100">
        <v>29</v>
      </c>
      <c r="C33" s="101"/>
      <c r="D33" s="102"/>
      <c r="E33" s="102"/>
      <c r="F33" s="102"/>
      <c r="G33" s="102"/>
      <c r="H33" s="102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5"/>
      <c r="Y33" s="108"/>
      <c r="Z33" s="109"/>
      <c r="AA33" s="167"/>
      <c r="AB33" s="110"/>
      <c r="AC33" s="111"/>
      <c r="AD33" s="111"/>
      <c r="AE33" s="112"/>
      <c r="AF33" s="168"/>
      <c r="AG33" s="112"/>
      <c r="AH33" s="169"/>
      <c r="AI33" s="115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7"/>
      <c r="BG33" s="116"/>
      <c r="BH33" s="116"/>
      <c r="BI33" s="116"/>
      <c r="BJ33" s="116"/>
      <c r="BK33" s="116"/>
      <c r="BL33" s="116"/>
      <c r="BM33" s="116"/>
      <c r="BN33" s="116"/>
      <c r="BO33" s="116"/>
      <c r="BP33" s="117"/>
      <c r="BQ33" s="118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9"/>
    </row>
    <row r="34" spans="1:90" s="120" customFormat="1" ht="16.5" customHeight="1">
      <c r="A34"/>
      <c r="B34" s="121">
        <v>30</v>
      </c>
      <c r="C34" s="122"/>
      <c r="D34" s="123"/>
      <c r="E34" s="123"/>
      <c r="F34" s="123"/>
      <c r="G34" s="123"/>
      <c r="H34" s="123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70"/>
      <c r="X34" s="127"/>
      <c r="Y34" s="171"/>
      <c r="Z34" s="172"/>
      <c r="AA34" s="173"/>
      <c r="AB34" s="174"/>
      <c r="AC34" s="175"/>
      <c r="AD34" s="175"/>
      <c r="AE34" s="176"/>
      <c r="AF34" s="177"/>
      <c r="AG34" s="176"/>
      <c r="AH34" s="178"/>
      <c r="AI34" s="11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7"/>
      <c r="BG34" s="116"/>
      <c r="BH34" s="116"/>
      <c r="BI34" s="116"/>
      <c r="BJ34" s="116"/>
      <c r="BK34" s="116"/>
      <c r="BL34" s="116"/>
      <c r="BM34" s="116"/>
      <c r="BN34" s="116"/>
      <c r="BO34" s="116"/>
      <c r="BP34" s="117"/>
      <c r="BQ34" s="118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9"/>
    </row>
    <row r="35" spans="1:90" s="120" customFormat="1" ht="16.5" customHeight="1">
      <c r="A35"/>
      <c r="B35" s="100">
        <v>31</v>
      </c>
      <c r="C35" s="101"/>
      <c r="D35" s="102"/>
      <c r="E35" s="102"/>
      <c r="F35" s="102"/>
      <c r="G35" s="102"/>
      <c r="H35" s="10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5"/>
      <c r="Y35" s="108"/>
      <c r="Z35" s="109"/>
      <c r="AA35" s="167"/>
      <c r="AB35" s="110"/>
      <c r="AC35" s="111"/>
      <c r="AD35" s="111"/>
      <c r="AE35" s="112"/>
      <c r="AF35" s="168"/>
      <c r="AG35" s="112"/>
      <c r="AH35" s="169"/>
      <c r="AI35" s="115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7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7"/>
      <c r="BG35" s="116"/>
      <c r="BH35" s="116"/>
      <c r="BI35" s="116"/>
      <c r="BJ35" s="116"/>
      <c r="BK35" s="116"/>
      <c r="BL35" s="116"/>
      <c r="BM35" s="116"/>
      <c r="BN35" s="116"/>
      <c r="BO35" s="116"/>
      <c r="BP35" s="117"/>
      <c r="BQ35" s="118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9"/>
    </row>
    <row r="36" spans="1:90" s="120" customFormat="1" ht="16.5" customHeight="1">
      <c r="A36"/>
      <c r="B36" s="121">
        <v>32</v>
      </c>
      <c r="C36" s="122"/>
      <c r="D36" s="123"/>
      <c r="E36" s="123"/>
      <c r="F36" s="123"/>
      <c r="G36" s="123"/>
      <c r="H36" s="123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70"/>
      <c r="X36" s="127"/>
      <c r="Y36" s="171"/>
      <c r="Z36" s="172"/>
      <c r="AA36" s="173"/>
      <c r="AB36" s="174"/>
      <c r="AC36" s="175"/>
      <c r="AD36" s="175"/>
      <c r="AE36" s="176"/>
      <c r="AF36" s="177"/>
      <c r="AG36" s="176"/>
      <c r="AH36" s="178"/>
      <c r="AI36" s="115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7"/>
      <c r="BG36" s="116"/>
      <c r="BH36" s="116"/>
      <c r="BI36" s="116"/>
      <c r="BJ36" s="116"/>
      <c r="BK36" s="116"/>
      <c r="BL36" s="116"/>
      <c r="BM36" s="116"/>
      <c r="BN36" s="116"/>
      <c r="BO36" s="116"/>
      <c r="BP36" s="117"/>
      <c r="BQ36" s="118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9"/>
    </row>
    <row r="37" spans="1:90" s="120" customFormat="1" ht="16.5" customHeight="1">
      <c r="A37"/>
      <c r="B37" s="100">
        <v>33</v>
      </c>
      <c r="C37" s="101"/>
      <c r="D37" s="102"/>
      <c r="E37" s="102"/>
      <c r="F37" s="102"/>
      <c r="G37" s="102"/>
      <c r="H37" s="10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5"/>
      <c r="Y37" s="108"/>
      <c r="Z37" s="109"/>
      <c r="AA37" s="167"/>
      <c r="AB37" s="110"/>
      <c r="AC37" s="111"/>
      <c r="AD37" s="111"/>
      <c r="AE37" s="112"/>
      <c r="AF37" s="168"/>
      <c r="AG37" s="112"/>
      <c r="AH37" s="169"/>
      <c r="AI37" s="115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7"/>
      <c r="BG37" s="116"/>
      <c r="BH37" s="116"/>
      <c r="BI37" s="116"/>
      <c r="BJ37" s="116"/>
      <c r="BK37" s="116"/>
      <c r="BL37" s="116"/>
      <c r="BM37" s="116"/>
      <c r="BN37" s="116"/>
      <c r="BO37" s="116"/>
      <c r="BP37" s="117"/>
      <c r="BQ37" s="118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9"/>
    </row>
    <row r="38" spans="1:90" s="120" customFormat="1" ht="16.5" customHeight="1">
      <c r="A38"/>
      <c r="B38" s="121">
        <v>34</v>
      </c>
      <c r="C38" s="122"/>
      <c r="D38" s="123"/>
      <c r="E38" s="123"/>
      <c r="F38" s="123"/>
      <c r="G38" s="123"/>
      <c r="H38" s="123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70"/>
      <c r="X38" s="127"/>
      <c r="Y38" s="171"/>
      <c r="Z38" s="172"/>
      <c r="AA38" s="173"/>
      <c r="AB38" s="174"/>
      <c r="AC38" s="175"/>
      <c r="AD38" s="175"/>
      <c r="AE38" s="176"/>
      <c r="AF38" s="177"/>
      <c r="AG38" s="176"/>
      <c r="AH38" s="178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7"/>
      <c r="BG38" s="116"/>
      <c r="BH38" s="116"/>
      <c r="BI38" s="116"/>
      <c r="BJ38" s="116"/>
      <c r="BK38" s="116"/>
      <c r="BL38" s="116"/>
      <c r="BM38" s="116"/>
      <c r="BN38" s="116"/>
      <c r="BO38" s="116"/>
      <c r="BP38" s="117"/>
      <c r="BQ38" s="118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9"/>
    </row>
    <row r="39" spans="1:90" s="120" customFormat="1" ht="16.5" customHeight="1">
      <c r="A39"/>
      <c r="B39" s="100">
        <v>35</v>
      </c>
      <c r="C39" s="101"/>
      <c r="D39" s="102"/>
      <c r="E39" s="102"/>
      <c r="F39" s="102"/>
      <c r="G39" s="102"/>
      <c r="H39" s="10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5"/>
      <c r="Y39" s="108"/>
      <c r="Z39" s="109"/>
      <c r="AA39" s="167"/>
      <c r="AB39" s="110"/>
      <c r="AC39" s="111"/>
      <c r="AD39" s="111"/>
      <c r="AE39" s="112"/>
      <c r="AF39" s="168"/>
      <c r="AG39" s="112"/>
      <c r="AH39" s="169"/>
      <c r="AI39" s="115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7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7"/>
      <c r="BG39" s="116"/>
      <c r="BH39" s="116"/>
      <c r="BI39" s="116"/>
      <c r="BJ39" s="116"/>
      <c r="BK39" s="116"/>
      <c r="BL39" s="116"/>
      <c r="BM39" s="116"/>
      <c r="BN39" s="116"/>
      <c r="BO39" s="116"/>
      <c r="BP39" s="117"/>
      <c r="BQ39" s="118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9"/>
    </row>
    <row r="40" spans="1:90" s="120" customFormat="1" ht="16.5" customHeight="1">
      <c r="A40"/>
      <c r="B40" s="121">
        <v>36</v>
      </c>
      <c r="C40" s="122"/>
      <c r="D40" s="123"/>
      <c r="E40" s="123"/>
      <c r="F40" s="123"/>
      <c r="G40" s="123"/>
      <c r="H40" s="123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70"/>
      <c r="X40" s="127"/>
      <c r="Y40" s="171"/>
      <c r="Z40" s="172"/>
      <c r="AA40" s="173"/>
      <c r="AB40" s="174"/>
      <c r="AC40" s="175"/>
      <c r="AD40" s="175"/>
      <c r="AE40" s="176"/>
      <c r="AF40" s="177"/>
      <c r="AG40" s="176"/>
      <c r="AH40" s="178"/>
      <c r="AI40" s="115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7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7"/>
      <c r="BG40" s="116"/>
      <c r="BH40" s="116"/>
      <c r="BI40" s="116"/>
      <c r="BJ40" s="116"/>
      <c r="BK40" s="116"/>
      <c r="BL40" s="116"/>
      <c r="BM40" s="116"/>
      <c r="BN40" s="116"/>
      <c r="BO40" s="116"/>
      <c r="BP40" s="117"/>
      <c r="BQ40" s="118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9"/>
    </row>
    <row r="41" spans="1:90" s="120" customFormat="1" ht="16.5" customHeight="1">
      <c r="A41"/>
      <c r="B41" s="100">
        <v>37</v>
      </c>
      <c r="C41" s="101"/>
      <c r="D41" s="102"/>
      <c r="E41" s="102"/>
      <c r="F41" s="102"/>
      <c r="G41" s="102"/>
      <c r="H41" s="102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5"/>
      <c r="Y41" s="108"/>
      <c r="Z41" s="109"/>
      <c r="AA41" s="167"/>
      <c r="AB41" s="110"/>
      <c r="AC41" s="111"/>
      <c r="AD41" s="111"/>
      <c r="AE41" s="112"/>
      <c r="AF41" s="168"/>
      <c r="AG41" s="112"/>
      <c r="AH41" s="169"/>
      <c r="AI41" s="115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7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7"/>
      <c r="BG41" s="116"/>
      <c r="BH41" s="116"/>
      <c r="BI41" s="116"/>
      <c r="BJ41" s="116"/>
      <c r="BK41" s="116"/>
      <c r="BL41" s="116"/>
      <c r="BM41" s="116"/>
      <c r="BN41" s="116"/>
      <c r="BO41" s="116"/>
      <c r="BP41" s="117"/>
      <c r="BQ41" s="118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9"/>
    </row>
    <row r="42" spans="1:90" s="120" customFormat="1" ht="16.5" customHeight="1">
      <c r="A42"/>
      <c r="B42" s="121">
        <v>38</v>
      </c>
      <c r="C42" s="122"/>
      <c r="D42" s="123"/>
      <c r="E42" s="123"/>
      <c r="F42" s="123"/>
      <c r="G42" s="123"/>
      <c r="H42" s="123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70"/>
      <c r="X42" s="127"/>
      <c r="Y42" s="171"/>
      <c r="Z42" s="172"/>
      <c r="AA42" s="173"/>
      <c r="AB42" s="174"/>
      <c r="AC42" s="175"/>
      <c r="AD42" s="175"/>
      <c r="AE42" s="176"/>
      <c r="AF42" s="177"/>
      <c r="AG42" s="176"/>
      <c r="AH42" s="178"/>
      <c r="AI42" s="115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7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7"/>
      <c r="BG42" s="116"/>
      <c r="BH42" s="116"/>
      <c r="BI42" s="116"/>
      <c r="BJ42" s="116"/>
      <c r="BK42" s="116"/>
      <c r="BL42" s="116"/>
      <c r="BM42" s="116"/>
      <c r="BN42" s="116"/>
      <c r="BO42" s="116"/>
      <c r="BP42" s="117"/>
      <c r="BQ42" s="118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9"/>
    </row>
    <row r="43" spans="1:90" s="120" customFormat="1" ht="16.5" customHeight="1">
      <c r="A43"/>
      <c r="B43" s="100">
        <v>39</v>
      </c>
      <c r="C43" s="101"/>
      <c r="D43" s="102"/>
      <c r="E43" s="102"/>
      <c r="F43" s="102"/>
      <c r="G43" s="102"/>
      <c r="H43" s="102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5"/>
      <c r="Y43" s="108"/>
      <c r="Z43" s="109"/>
      <c r="AA43" s="167"/>
      <c r="AB43" s="110"/>
      <c r="AC43" s="111"/>
      <c r="AD43" s="111"/>
      <c r="AE43" s="112"/>
      <c r="AF43" s="168"/>
      <c r="AG43" s="112"/>
      <c r="AH43" s="169"/>
      <c r="AI43" s="115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7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7"/>
      <c r="BG43" s="116"/>
      <c r="BH43" s="116"/>
      <c r="BI43" s="116"/>
      <c r="BJ43" s="116"/>
      <c r="BK43" s="116"/>
      <c r="BL43" s="116"/>
      <c r="BM43" s="116"/>
      <c r="BN43" s="116"/>
      <c r="BO43" s="116"/>
      <c r="BP43" s="117"/>
      <c r="BQ43" s="118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9"/>
    </row>
    <row r="44" spans="1:90" s="120" customFormat="1" ht="16.5" customHeight="1">
      <c r="A44"/>
      <c r="B44" s="121">
        <v>40</v>
      </c>
      <c r="C44" s="122"/>
      <c r="D44" s="123"/>
      <c r="E44" s="123"/>
      <c r="F44" s="123"/>
      <c r="G44" s="123"/>
      <c r="H44" s="123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70"/>
      <c r="X44" s="127"/>
      <c r="Y44" s="171"/>
      <c r="Z44" s="172"/>
      <c r="AA44" s="173"/>
      <c r="AB44" s="174"/>
      <c r="AC44" s="175"/>
      <c r="AD44" s="175"/>
      <c r="AE44" s="176"/>
      <c r="AF44" s="177"/>
      <c r="AG44" s="176"/>
      <c r="AH44" s="178"/>
      <c r="AI44" s="115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7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7"/>
      <c r="BG44" s="116"/>
      <c r="BH44" s="116"/>
      <c r="BI44" s="116"/>
      <c r="BJ44" s="116"/>
      <c r="BK44" s="116"/>
      <c r="BL44" s="116"/>
      <c r="BM44" s="116"/>
      <c r="BN44" s="116"/>
      <c r="BO44" s="116"/>
      <c r="BP44" s="117"/>
      <c r="BQ44" s="118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9"/>
    </row>
    <row r="45" spans="1:90" s="120" customFormat="1" ht="16.5" customHeight="1">
      <c r="A45"/>
      <c r="B45" s="100">
        <v>41</v>
      </c>
      <c r="C45" s="101"/>
      <c r="D45" s="102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5"/>
      <c r="Y45" s="108"/>
      <c r="Z45" s="109"/>
      <c r="AA45" s="167"/>
      <c r="AB45" s="110"/>
      <c r="AC45" s="111"/>
      <c r="AD45" s="111"/>
      <c r="AE45" s="112"/>
      <c r="AF45" s="168"/>
      <c r="AG45" s="112"/>
      <c r="AH45" s="169"/>
      <c r="AI45" s="115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7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7"/>
      <c r="BG45" s="116"/>
      <c r="BH45" s="116"/>
      <c r="BI45" s="116"/>
      <c r="BJ45" s="116"/>
      <c r="BK45" s="116"/>
      <c r="BL45" s="116"/>
      <c r="BM45" s="116"/>
      <c r="BN45" s="116"/>
      <c r="BO45" s="116"/>
      <c r="BP45" s="117"/>
      <c r="BQ45" s="118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9"/>
    </row>
    <row r="46" spans="1:90" s="120" customFormat="1" ht="16.5" customHeight="1">
      <c r="A46"/>
      <c r="B46" s="121">
        <v>42</v>
      </c>
      <c r="C46" s="122"/>
      <c r="D46" s="123"/>
      <c r="E46" s="123"/>
      <c r="F46" s="123"/>
      <c r="G46" s="123"/>
      <c r="H46" s="123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70"/>
      <c r="X46" s="127"/>
      <c r="Y46" s="171"/>
      <c r="Z46" s="172"/>
      <c r="AA46" s="173"/>
      <c r="AB46" s="174"/>
      <c r="AC46" s="175"/>
      <c r="AD46" s="175"/>
      <c r="AE46" s="176"/>
      <c r="AF46" s="177"/>
      <c r="AG46" s="176"/>
      <c r="AH46" s="178"/>
      <c r="AI46" s="115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7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7"/>
      <c r="BG46" s="116"/>
      <c r="BH46" s="116"/>
      <c r="BI46" s="116"/>
      <c r="BJ46" s="116"/>
      <c r="BK46" s="116"/>
      <c r="BL46" s="116"/>
      <c r="BM46" s="116"/>
      <c r="BN46" s="116"/>
      <c r="BO46" s="116"/>
      <c r="BP46" s="117"/>
      <c r="BQ46" s="118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9"/>
    </row>
    <row r="47" spans="1:90" s="120" customFormat="1" ht="16.5" customHeight="1">
      <c r="A47"/>
      <c r="B47" s="100">
        <v>43</v>
      </c>
      <c r="C47" s="101"/>
      <c r="D47" s="102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5"/>
      <c r="Y47" s="108"/>
      <c r="Z47" s="109"/>
      <c r="AA47" s="167"/>
      <c r="AB47" s="110"/>
      <c r="AC47" s="111"/>
      <c r="AD47" s="111"/>
      <c r="AE47" s="112"/>
      <c r="AF47" s="168"/>
      <c r="AG47" s="112"/>
      <c r="AH47" s="169"/>
      <c r="AI47" s="115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7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7"/>
      <c r="BG47" s="116"/>
      <c r="BH47" s="116"/>
      <c r="BI47" s="116"/>
      <c r="BJ47" s="116"/>
      <c r="BK47" s="116"/>
      <c r="BL47" s="116"/>
      <c r="BM47" s="116"/>
      <c r="BN47" s="116"/>
      <c r="BO47" s="116"/>
      <c r="BP47" s="117"/>
      <c r="BQ47" s="118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9"/>
    </row>
    <row r="48" spans="1:90" s="120" customFormat="1" ht="16.5" customHeight="1">
      <c r="A48"/>
      <c r="B48" s="121">
        <v>44</v>
      </c>
      <c r="C48" s="122"/>
      <c r="D48" s="123"/>
      <c r="E48" s="123"/>
      <c r="F48" s="123"/>
      <c r="G48" s="123"/>
      <c r="H48" s="123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70"/>
      <c r="X48" s="127"/>
      <c r="Y48" s="171"/>
      <c r="Z48" s="172"/>
      <c r="AA48" s="173"/>
      <c r="AB48" s="174"/>
      <c r="AC48" s="175"/>
      <c r="AD48" s="175"/>
      <c r="AE48" s="176"/>
      <c r="AF48" s="177"/>
      <c r="AG48" s="176"/>
      <c r="AH48" s="178"/>
      <c r="AI48" s="115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7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7"/>
      <c r="BG48" s="116"/>
      <c r="BH48" s="116"/>
      <c r="BI48" s="116"/>
      <c r="BJ48" s="116"/>
      <c r="BK48" s="116"/>
      <c r="BL48" s="116"/>
      <c r="BM48" s="116"/>
      <c r="BN48" s="116"/>
      <c r="BO48" s="116"/>
      <c r="BP48" s="117"/>
      <c r="BQ48" s="118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9"/>
    </row>
    <row r="49" spans="1:90" s="120" customFormat="1" ht="16.5" customHeight="1">
      <c r="A49"/>
      <c r="B49" s="100">
        <v>45</v>
      </c>
      <c r="C49" s="101"/>
      <c r="D49" s="102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5"/>
      <c r="Y49" s="108"/>
      <c r="Z49" s="109"/>
      <c r="AA49" s="167"/>
      <c r="AB49" s="110"/>
      <c r="AC49" s="111"/>
      <c r="AD49" s="111"/>
      <c r="AE49" s="112"/>
      <c r="AF49" s="168"/>
      <c r="AG49" s="112"/>
      <c r="AH49" s="169"/>
      <c r="AI49" s="115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7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7"/>
      <c r="BG49" s="116"/>
      <c r="BH49" s="116"/>
      <c r="BI49" s="116"/>
      <c r="BJ49" s="116"/>
      <c r="BK49" s="116"/>
      <c r="BL49" s="116"/>
      <c r="BM49" s="116"/>
      <c r="BN49" s="116"/>
      <c r="BO49" s="116"/>
      <c r="BP49" s="117"/>
      <c r="BQ49" s="118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9"/>
    </row>
    <row r="50" spans="1:90" s="120" customFormat="1" ht="16.5" customHeight="1">
      <c r="A50"/>
      <c r="B50" s="121">
        <v>46</v>
      </c>
      <c r="C50" s="122"/>
      <c r="D50" s="123"/>
      <c r="E50" s="123"/>
      <c r="F50" s="123"/>
      <c r="G50" s="123"/>
      <c r="H50" s="123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70"/>
      <c r="X50" s="127"/>
      <c r="Y50" s="171"/>
      <c r="Z50" s="172"/>
      <c r="AA50" s="173"/>
      <c r="AB50" s="174"/>
      <c r="AC50" s="175"/>
      <c r="AD50" s="175"/>
      <c r="AE50" s="176"/>
      <c r="AF50" s="177"/>
      <c r="AG50" s="176"/>
      <c r="AH50" s="178"/>
      <c r="AI50" s="115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7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7"/>
      <c r="BG50" s="116"/>
      <c r="BH50" s="116"/>
      <c r="BI50" s="116"/>
      <c r="BJ50" s="116"/>
      <c r="BK50" s="116"/>
      <c r="BL50" s="116"/>
      <c r="BM50" s="116"/>
      <c r="BN50" s="116"/>
      <c r="BO50" s="116"/>
      <c r="BP50" s="117"/>
      <c r="BQ50" s="118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9"/>
    </row>
    <row r="51" spans="1:90" s="120" customFormat="1" ht="16.5" customHeight="1">
      <c r="A51"/>
      <c r="B51" s="100">
        <v>47</v>
      </c>
      <c r="C51" s="101"/>
      <c r="D51" s="102"/>
      <c r="E51" s="102"/>
      <c r="F51" s="102"/>
      <c r="G51" s="102"/>
      <c r="H51" s="102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5"/>
      <c r="Y51" s="108"/>
      <c r="Z51" s="109"/>
      <c r="AA51" s="167"/>
      <c r="AB51" s="110"/>
      <c r="AC51" s="111"/>
      <c r="AD51" s="111"/>
      <c r="AE51" s="112"/>
      <c r="AF51" s="168"/>
      <c r="AG51" s="112"/>
      <c r="AH51" s="169"/>
      <c r="AI51" s="115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7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7"/>
      <c r="BG51" s="116"/>
      <c r="BH51" s="116"/>
      <c r="BI51" s="116"/>
      <c r="BJ51" s="116"/>
      <c r="BK51" s="116"/>
      <c r="BL51" s="116"/>
      <c r="BM51" s="116"/>
      <c r="BN51" s="116"/>
      <c r="BO51" s="116"/>
      <c r="BP51" s="117"/>
      <c r="BQ51" s="118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9"/>
    </row>
    <row r="52" spans="1:90" s="120" customFormat="1" ht="16.5" customHeight="1">
      <c r="A52"/>
      <c r="B52" s="121">
        <v>48</v>
      </c>
      <c r="C52" s="122"/>
      <c r="D52" s="123"/>
      <c r="E52" s="123"/>
      <c r="F52" s="123"/>
      <c r="G52" s="123"/>
      <c r="H52" s="123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70"/>
      <c r="X52" s="127"/>
      <c r="Y52" s="171"/>
      <c r="Z52" s="172"/>
      <c r="AA52" s="173"/>
      <c r="AB52" s="174"/>
      <c r="AC52" s="175"/>
      <c r="AD52" s="175"/>
      <c r="AE52" s="176"/>
      <c r="AF52" s="177"/>
      <c r="AG52" s="176"/>
      <c r="AH52" s="178"/>
      <c r="AI52" s="115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7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7"/>
      <c r="BG52" s="116"/>
      <c r="BH52" s="116"/>
      <c r="BI52" s="116"/>
      <c r="BJ52" s="116"/>
      <c r="BK52" s="116"/>
      <c r="BL52" s="116"/>
      <c r="BM52" s="116"/>
      <c r="BN52" s="116"/>
      <c r="BO52" s="116"/>
      <c r="BP52" s="117"/>
      <c r="BQ52" s="118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9"/>
    </row>
    <row r="53" spans="1:90" s="120" customFormat="1" ht="16.5" customHeight="1">
      <c r="A53"/>
      <c r="B53" s="100">
        <v>49</v>
      </c>
      <c r="C53" s="101"/>
      <c r="D53" s="102"/>
      <c r="E53" s="102"/>
      <c r="F53" s="102"/>
      <c r="G53" s="102"/>
      <c r="H53" s="102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5"/>
      <c r="Y53" s="108"/>
      <c r="Z53" s="109"/>
      <c r="AA53" s="167"/>
      <c r="AB53" s="110"/>
      <c r="AC53" s="111"/>
      <c r="AD53" s="111"/>
      <c r="AE53" s="112"/>
      <c r="AF53" s="168"/>
      <c r="AG53" s="112"/>
      <c r="AH53" s="169"/>
      <c r="AI53" s="115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7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7"/>
      <c r="BG53" s="116"/>
      <c r="BH53" s="116"/>
      <c r="BI53" s="116"/>
      <c r="BJ53" s="116"/>
      <c r="BK53" s="116"/>
      <c r="BL53" s="116"/>
      <c r="BM53" s="116"/>
      <c r="BN53" s="116"/>
      <c r="BO53" s="116"/>
      <c r="BP53" s="117"/>
      <c r="BQ53" s="118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9"/>
    </row>
    <row r="54" spans="1:90" s="120" customFormat="1" ht="16.5" customHeight="1">
      <c r="A54"/>
      <c r="B54" s="121">
        <v>50</v>
      </c>
      <c r="C54" s="122"/>
      <c r="D54" s="123"/>
      <c r="E54" s="123"/>
      <c r="F54" s="123"/>
      <c r="G54" s="123"/>
      <c r="H54" s="123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70"/>
      <c r="X54" s="127"/>
      <c r="Y54" s="171"/>
      <c r="Z54" s="172"/>
      <c r="AA54" s="173"/>
      <c r="AB54" s="174"/>
      <c r="AC54" s="175"/>
      <c r="AD54" s="175"/>
      <c r="AE54" s="176"/>
      <c r="AF54" s="177"/>
      <c r="AG54" s="176"/>
      <c r="AH54" s="178"/>
      <c r="AI54" s="115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7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7"/>
      <c r="BG54" s="116"/>
      <c r="BH54" s="116"/>
      <c r="BI54" s="116"/>
      <c r="BJ54" s="116"/>
      <c r="BK54" s="116"/>
      <c r="BL54" s="116"/>
      <c r="BM54" s="116"/>
      <c r="BN54" s="116"/>
      <c r="BO54" s="116"/>
      <c r="BP54" s="117"/>
      <c r="BQ54" s="118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9"/>
    </row>
    <row r="55" spans="1:90" s="120" customFormat="1" ht="16.5" customHeight="1">
      <c r="A55"/>
      <c r="B55" s="100">
        <v>51</v>
      </c>
      <c r="C55" s="101"/>
      <c r="D55" s="102"/>
      <c r="E55" s="102"/>
      <c r="F55" s="102"/>
      <c r="G55" s="102"/>
      <c r="H55" s="102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5"/>
      <c r="Y55" s="108"/>
      <c r="Z55" s="109"/>
      <c r="AA55" s="167"/>
      <c r="AB55" s="110"/>
      <c r="AC55" s="111"/>
      <c r="AD55" s="111"/>
      <c r="AE55" s="112"/>
      <c r="AF55" s="168"/>
      <c r="AG55" s="112"/>
      <c r="AH55" s="169"/>
      <c r="AI55" s="115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7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7"/>
      <c r="BG55" s="116"/>
      <c r="BH55" s="116"/>
      <c r="BI55" s="116"/>
      <c r="BJ55" s="116"/>
      <c r="BK55" s="116"/>
      <c r="BL55" s="116"/>
      <c r="BM55" s="116"/>
      <c r="BN55" s="116"/>
      <c r="BO55" s="116"/>
      <c r="BP55" s="117"/>
      <c r="BQ55" s="118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9"/>
    </row>
    <row r="56" spans="1:90" s="120" customFormat="1" ht="16.5" customHeight="1">
      <c r="A56"/>
      <c r="B56" s="121">
        <v>52</v>
      </c>
      <c r="C56" s="122"/>
      <c r="D56" s="123"/>
      <c r="E56" s="123"/>
      <c r="F56" s="123"/>
      <c r="G56" s="123"/>
      <c r="H56" s="123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70"/>
      <c r="X56" s="127"/>
      <c r="Y56" s="171"/>
      <c r="Z56" s="172"/>
      <c r="AA56" s="173"/>
      <c r="AB56" s="174"/>
      <c r="AC56" s="175"/>
      <c r="AD56" s="175"/>
      <c r="AE56" s="176"/>
      <c r="AF56" s="177"/>
      <c r="AG56" s="176"/>
      <c r="AH56" s="178"/>
      <c r="AI56" s="115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7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7"/>
      <c r="BG56" s="116"/>
      <c r="BH56" s="116"/>
      <c r="BI56" s="116"/>
      <c r="BJ56" s="116"/>
      <c r="BK56" s="116"/>
      <c r="BL56" s="116"/>
      <c r="BM56" s="116"/>
      <c r="BN56" s="116"/>
      <c r="BO56" s="116"/>
      <c r="BP56" s="117"/>
      <c r="BQ56" s="118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9"/>
    </row>
    <row r="57" spans="1:90" s="120" customFormat="1" ht="16.5" customHeight="1">
      <c r="A57"/>
      <c r="B57" s="100">
        <v>53</v>
      </c>
      <c r="C57" s="101"/>
      <c r="D57" s="102"/>
      <c r="E57" s="102"/>
      <c r="F57" s="102"/>
      <c r="G57" s="102"/>
      <c r="H57" s="102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5"/>
      <c r="Y57" s="108"/>
      <c r="Z57" s="109"/>
      <c r="AA57" s="167"/>
      <c r="AB57" s="110"/>
      <c r="AC57" s="111"/>
      <c r="AD57" s="111"/>
      <c r="AE57" s="112"/>
      <c r="AF57" s="168"/>
      <c r="AG57" s="112"/>
      <c r="AH57" s="169"/>
      <c r="AI57" s="115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7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7"/>
      <c r="BG57" s="116"/>
      <c r="BH57" s="116"/>
      <c r="BI57" s="116"/>
      <c r="BJ57" s="116"/>
      <c r="BK57" s="116"/>
      <c r="BL57" s="116"/>
      <c r="BM57" s="116"/>
      <c r="BN57" s="116"/>
      <c r="BO57" s="116"/>
      <c r="BP57" s="117"/>
      <c r="BQ57" s="118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9"/>
    </row>
    <row r="58" spans="1:90" s="120" customFormat="1" ht="16.5" customHeight="1">
      <c r="A58"/>
      <c r="B58" s="121">
        <v>54</v>
      </c>
      <c r="C58" s="122"/>
      <c r="D58" s="123"/>
      <c r="E58" s="123"/>
      <c r="F58" s="123"/>
      <c r="G58" s="123"/>
      <c r="H58" s="123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70"/>
      <c r="X58" s="127"/>
      <c r="Y58" s="171"/>
      <c r="Z58" s="172"/>
      <c r="AA58" s="173"/>
      <c r="AB58" s="174"/>
      <c r="AC58" s="175"/>
      <c r="AD58" s="175"/>
      <c r="AE58" s="176"/>
      <c r="AF58" s="177"/>
      <c r="AG58" s="176"/>
      <c r="AH58" s="178"/>
      <c r="AI58" s="115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7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7"/>
      <c r="BG58" s="116"/>
      <c r="BH58" s="116"/>
      <c r="BI58" s="116"/>
      <c r="BJ58" s="116"/>
      <c r="BK58" s="116"/>
      <c r="BL58" s="116"/>
      <c r="BM58" s="116"/>
      <c r="BN58" s="116"/>
      <c r="BO58" s="116"/>
      <c r="BP58" s="117"/>
      <c r="BQ58" s="118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9"/>
    </row>
    <row r="59" spans="1:90" s="120" customFormat="1" ht="16.5" customHeight="1">
      <c r="A59"/>
      <c r="B59" s="100">
        <v>55</v>
      </c>
      <c r="C59" s="101"/>
      <c r="D59" s="102"/>
      <c r="E59" s="102"/>
      <c r="F59" s="102"/>
      <c r="G59" s="102"/>
      <c r="H59" s="102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5"/>
      <c r="Y59" s="108"/>
      <c r="Z59" s="109"/>
      <c r="AA59" s="167"/>
      <c r="AB59" s="110"/>
      <c r="AC59" s="111"/>
      <c r="AD59" s="111"/>
      <c r="AE59" s="112"/>
      <c r="AF59" s="168"/>
      <c r="AG59" s="112"/>
      <c r="AH59" s="169"/>
      <c r="AI59" s="115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7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7"/>
      <c r="BG59" s="116"/>
      <c r="BH59" s="116"/>
      <c r="BI59" s="116"/>
      <c r="BJ59" s="116"/>
      <c r="BK59" s="116"/>
      <c r="BL59" s="116"/>
      <c r="BM59" s="116"/>
      <c r="BN59" s="116"/>
      <c r="BO59" s="116"/>
      <c r="BP59" s="117"/>
      <c r="BQ59" s="118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9"/>
    </row>
    <row r="60" spans="1:90" s="120" customFormat="1" ht="16.5" customHeight="1">
      <c r="A60"/>
      <c r="B60" s="121">
        <v>56</v>
      </c>
      <c r="C60" s="122"/>
      <c r="D60" s="123"/>
      <c r="E60" s="123"/>
      <c r="F60" s="123"/>
      <c r="G60" s="123"/>
      <c r="H60" s="123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70"/>
      <c r="X60" s="127"/>
      <c r="Y60" s="171"/>
      <c r="Z60" s="172"/>
      <c r="AA60" s="173"/>
      <c r="AB60" s="174"/>
      <c r="AC60" s="175"/>
      <c r="AD60" s="175"/>
      <c r="AE60" s="176"/>
      <c r="AF60" s="177"/>
      <c r="AG60" s="176"/>
      <c r="AH60" s="178"/>
      <c r="AI60" s="115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7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7"/>
      <c r="BG60" s="116"/>
      <c r="BH60" s="116"/>
      <c r="BI60" s="116"/>
      <c r="BJ60" s="116"/>
      <c r="BK60" s="116"/>
      <c r="BL60" s="116"/>
      <c r="BM60" s="116"/>
      <c r="BN60" s="116"/>
      <c r="BO60" s="116"/>
      <c r="BP60" s="117"/>
      <c r="BQ60" s="118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9"/>
    </row>
    <row r="61" spans="1:90" s="120" customFormat="1" ht="16.5" customHeight="1">
      <c r="A61"/>
      <c r="B61" s="100">
        <v>57</v>
      </c>
      <c r="C61" s="101"/>
      <c r="D61" s="102"/>
      <c r="E61" s="102"/>
      <c r="F61" s="102"/>
      <c r="G61" s="102"/>
      <c r="H61" s="102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5"/>
      <c r="Y61" s="108"/>
      <c r="Z61" s="109"/>
      <c r="AA61" s="167"/>
      <c r="AB61" s="110"/>
      <c r="AC61" s="111"/>
      <c r="AD61" s="111"/>
      <c r="AE61" s="112"/>
      <c r="AF61" s="168"/>
      <c r="AG61" s="112"/>
      <c r="AH61" s="169"/>
      <c r="AI61" s="115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7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7"/>
      <c r="BG61" s="116"/>
      <c r="BH61" s="116"/>
      <c r="BI61" s="116"/>
      <c r="BJ61" s="116"/>
      <c r="BK61" s="116"/>
      <c r="BL61" s="116"/>
      <c r="BM61" s="116"/>
      <c r="BN61" s="116"/>
      <c r="BO61" s="116"/>
      <c r="BP61" s="117"/>
      <c r="BQ61" s="118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9"/>
    </row>
    <row r="62" spans="1:90" s="120" customFormat="1" ht="16.5" customHeight="1">
      <c r="A62"/>
      <c r="B62" s="121">
        <v>58</v>
      </c>
      <c r="C62" s="122"/>
      <c r="D62" s="123"/>
      <c r="E62" s="123"/>
      <c r="F62" s="123"/>
      <c r="G62" s="123"/>
      <c r="H62" s="123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70"/>
      <c r="X62" s="127"/>
      <c r="Y62" s="171"/>
      <c r="Z62" s="172"/>
      <c r="AA62" s="173"/>
      <c r="AB62" s="174"/>
      <c r="AC62" s="175"/>
      <c r="AD62" s="175"/>
      <c r="AE62" s="176"/>
      <c r="AF62" s="177"/>
      <c r="AG62" s="176"/>
      <c r="AH62" s="178"/>
      <c r="AI62" s="115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7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7"/>
      <c r="BG62" s="116"/>
      <c r="BH62" s="116"/>
      <c r="BI62" s="116"/>
      <c r="BJ62" s="116"/>
      <c r="BK62" s="116"/>
      <c r="BL62" s="116"/>
      <c r="BM62" s="116"/>
      <c r="BN62" s="116"/>
      <c r="BO62" s="116"/>
      <c r="BP62" s="117"/>
      <c r="BQ62" s="118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9"/>
    </row>
    <row r="63" spans="1:90" s="120" customFormat="1" ht="16.5" customHeight="1">
      <c r="A63"/>
      <c r="B63" s="100">
        <v>59</v>
      </c>
      <c r="C63" s="101"/>
      <c r="D63" s="102"/>
      <c r="E63" s="102"/>
      <c r="F63" s="102"/>
      <c r="G63" s="102"/>
      <c r="H63" s="102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5"/>
      <c r="Y63" s="108"/>
      <c r="Z63" s="109"/>
      <c r="AA63" s="167"/>
      <c r="AB63" s="110"/>
      <c r="AC63" s="111"/>
      <c r="AD63" s="111"/>
      <c r="AE63" s="112"/>
      <c r="AF63" s="168"/>
      <c r="AG63" s="112"/>
      <c r="AH63" s="169"/>
      <c r="AI63" s="115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7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7"/>
      <c r="BG63" s="116"/>
      <c r="BH63" s="116"/>
      <c r="BI63" s="116"/>
      <c r="BJ63" s="116"/>
      <c r="BK63" s="116"/>
      <c r="BL63" s="116"/>
      <c r="BM63" s="116"/>
      <c r="BN63" s="116"/>
      <c r="BO63" s="116"/>
      <c r="BP63" s="117"/>
      <c r="BQ63" s="118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9"/>
    </row>
    <row r="64" spans="1:90" s="120" customFormat="1" ht="16.5" customHeight="1">
      <c r="A64"/>
      <c r="B64" s="121">
        <v>60</v>
      </c>
      <c r="C64" s="122"/>
      <c r="D64" s="123"/>
      <c r="E64" s="123"/>
      <c r="F64" s="123"/>
      <c r="G64" s="123"/>
      <c r="H64" s="123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70"/>
      <c r="X64" s="127"/>
      <c r="Y64" s="171"/>
      <c r="Z64" s="172"/>
      <c r="AA64" s="173"/>
      <c r="AB64" s="174"/>
      <c r="AC64" s="175"/>
      <c r="AD64" s="175"/>
      <c r="AE64" s="176"/>
      <c r="AF64" s="177"/>
      <c r="AG64" s="176"/>
      <c r="AH64" s="178"/>
      <c r="AI64" s="115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7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7"/>
      <c r="BG64" s="116"/>
      <c r="BH64" s="116"/>
      <c r="BI64" s="116"/>
      <c r="BJ64" s="116"/>
      <c r="BK64" s="116"/>
      <c r="BL64" s="116"/>
      <c r="BM64" s="116"/>
      <c r="BN64" s="116"/>
      <c r="BO64" s="116"/>
      <c r="BP64" s="117"/>
      <c r="BQ64" s="118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9"/>
    </row>
    <row r="65" spans="9:30" ht="12.75"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3"/>
      <c r="Y65" s="146"/>
      <c r="Z65" s="147"/>
      <c r="AA65" s="142"/>
      <c r="AB65" s="142"/>
      <c r="AC65" s="142"/>
      <c r="AD65" s="142"/>
    </row>
    <row r="66" spans="1:76" ht="12.75">
      <c r="A66" s="148"/>
      <c r="C66" s="148"/>
      <c r="D66" s="149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1"/>
      <c r="Y66" s="150"/>
      <c r="Z66" s="150"/>
      <c r="AA66" s="154"/>
      <c r="AB66" s="155"/>
      <c r="AC66" s="155"/>
      <c r="AD66" s="155"/>
      <c r="AJ66" s="156"/>
      <c r="AK66" s="156"/>
      <c r="AM66" s="156"/>
      <c r="AO66" s="157"/>
      <c r="AP66" s="157"/>
      <c r="AQ66" s="157"/>
      <c r="AR66" s="157"/>
      <c r="AS66" s="157"/>
      <c r="AU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L66" s="157"/>
      <c r="BM66" s="157"/>
      <c r="BN66" s="157"/>
      <c r="BO66" s="157"/>
      <c r="BP66" s="157"/>
      <c r="BS66" s="157"/>
      <c r="BT66" s="157"/>
      <c r="BU66" s="157"/>
      <c r="BV66" s="157"/>
      <c r="BW66" s="157"/>
      <c r="BX66" s="157"/>
    </row>
    <row r="67" spans="3:76" ht="12.75">
      <c r="C67" s="148"/>
      <c r="AA67" s="158"/>
      <c r="AJ67" s="156"/>
      <c r="AK67" s="156"/>
      <c r="AL67" s="159"/>
      <c r="AM67" s="156"/>
      <c r="AN67" s="159"/>
      <c r="AO67" s="159"/>
      <c r="AP67" s="159"/>
      <c r="AQ67" s="159"/>
      <c r="AR67" s="160"/>
      <c r="AS67" s="160"/>
      <c r="AT67" s="159"/>
      <c r="AU67" s="160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60"/>
      <c r="BK67" s="159"/>
      <c r="BL67" s="159"/>
      <c r="BM67" s="159"/>
      <c r="BN67" s="160"/>
      <c r="BO67" s="160"/>
      <c r="BP67" s="160"/>
      <c r="BQ67" s="159"/>
      <c r="BR67" s="159"/>
      <c r="BS67" s="159"/>
      <c r="BT67" s="159"/>
      <c r="BU67" s="160"/>
      <c r="BV67" s="160"/>
      <c r="BW67" s="160"/>
      <c r="BX67" s="160"/>
    </row>
    <row r="68" spans="25:27" ht="12.75">
      <c r="Y68" s="161"/>
      <c r="Z68" s="161"/>
      <c r="AA68" s="161"/>
    </row>
    <row r="69" ht="12.75">
      <c r="Z69"/>
    </row>
    <row r="70" spans="25:27" ht="12.75">
      <c r="Y70" s="161"/>
      <c r="Z70" s="161"/>
      <c r="AA70" s="161"/>
    </row>
  </sheetData>
  <sheetProtection selectLockedCells="1" selectUnlockedCells="1"/>
  <mergeCells count="27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Q2:Q3"/>
    <mergeCell ref="S2:S3"/>
    <mergeCell ref="V2:V3"/>
    <mergeCell ref="W2:W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</mergeCells>
  <conditionalFormatting sqref="BP65">
    <cfRule type="cellIs" priority="1" dxfId="1" operator="equal" stopIfTrue="1">
      <formula>Calendário!$K$5</formula>
    </cfRule>
  </conditionalFormatting>
  <conditionalFormatting sqref="BP68:BQ65536 BQ66">
    <cfRule type="cellIs" priority="2" dxfId="1" operator="equal" stopIfTrue="1">
      <formula>Calendário!$K$5</formula>
    </cfRule>
  </conditionalFormatting>
  <conditionalFormatting sqref="BP5:BP64">
    <cfRule type="cellIs" priority="3" dxfId="7" operator="greaterThan" stopIfTrue="1">
      <formula>0</formula>
    </cfRule>
  </conditionalFormatting>
  <conditionalFormatting sqref="BQ5:BQ64">
    <cfRule type="cellIs" priority="4" dxfId="7" operator="greaterThan" stopIfTrue="1">
      <formula>0</formula>
    </cfRule>
  </conditionalFormatting>
  <conditionalFormatting sqref="AJ65:AK65 AM65 AO65:AS65 AU65 AW65:BF65">
    <cfRule type="cellIs" priority="5" dxfId="1" operator="equal" stopIfTrue="1">
      <formula>Calendário!$K$5</formula>
    </cfRule>
  </conditionalFormatting>
  <conditionalFormatting sqref="AJ68:BF65536 AL66 AN66 AT66 AV66">
    <cfRule type="cellIs" priority="6" dxfId="1" operator="equal" stopIfTrue="1">
      <formula>Calendário!$K$5</formula>
    </cfRule>
  </conditionalFormatting>
  <conditionalFormatting sqref="AJ5:BD64 BF5:BF64">
    <cfRule type="cellIs" priority="7" dxfId="7" operator="greaterThan" stopIfTrue="1">
      <formula>0</formula>
    </cfRule>
  </conditionalFormatting>
  <conditionalFormatting sqref="BE5:BE64">
    <cfRule type="cellIs" priority="8" dxfId="7" operator="greaterThan" stopIfTrue="1">
      <formula>0</formula>
    </cfRule>
  </conditionalFormatting>
  <conditionalFormatting sqref="IL65:IV65536">
    <cfRule type="cellIs" priority="9" dxfId="1" operator="equal" stopIfTrue="1">
      <formula>Calendário!$K$5</formula>
    </cfRule>
  </conditionalFormatting>
  <conditionalFormatting sqref="BG65:BJ65 BL65:BO65 BS65:BX65">
    <cfRule type="cellIs" priority="10" dxfId="1" operator="equal" stopIfTrue="1">
      <formula>Calendário!$K$5</formula>
    </cfRule>
  </conditionalFormatting>
  <conditionalFormatting sqref="CB2 CE2">
    <cfRule type="cellIs" priority="11" dxfId="1" operator="equal" stopIfTrue="1">
      <formula>Calendário!$K$5</formula>
    </cfRule>
  </conditionalFormatting>
  <conditionalFormatting sqref="BG68:BO65536 BK66 BR66 BR68:BX65536 BY66:IK65536">
    <cfRule type="cellIs" priority="12" dxfId="1" operator="equal" stopIfTrue="1">
      <formula>Calendário!$K$5</formula>
    </cfRule>
  </conditionalFormatting>
  <conditionalFormatting sqref="BG5:BO64 BR5:CK64">
    <cfRule type="cellIs" priority="13" dxfId="7" operator="greaterThan" stopIfTrue="1">
      <formula>0</formula>
    </cfRule>
  </conditionalFormatting>
  <conditionalFormatting sqref="AI5:AI64">
    <cfRule type="cellIs" priority="14" dxfId="1" operator="equal" stopIfTrue="1">
      <formula>Calendário!$K$5</formula>
    </cfRule>
  </conditionalFormatting>
  <conditionalFormatting sqref="X66:X65536">
    <cfRule type="cellIs" priority="15" dxfId="1" operator="equal" stopIfTrue="1">
      <formula>Calendário!$K$5</formula>
    </cfRule>
  </conditionalFormatting>
  <conditionalFormatting sqref="Y69:AA69">
    <cfRule type="cellIs" priority="16" dxfId="1" operator="equal" stopIfTrue="1">
      <formula>Calendário!$K$5</formula>
    </cfRule>
  </conditionalFormatting>
  <conditionalFormatting sqref="AA67">
    <cfRule type="cellIs" priority="17" dxfId="1" operator="equal" stopIfTrue="1">
      <formula>Calendário!$K$5</formula>
    </cfRule>
  </conditionalFormatting>
  <conditionalFormatting sqref="D65">
    <cfRule type="cellIs" priority="18" dxfId="1" operator="equal" stopIfTrue="1">
      <formula>Calendário!$K$5</formula>
    </cfRule>
  </conditionalFormatting>
  <conditionalFormatting sqref="A1:A65 B1:B64 C1:D4 C65 D5:H64 E1:H1 AF5:AF64">
    <cfRule type="cellIs" priority="19" dxfId="1" operator="equal" stopIfTrue="1">
      <formula>Calendário!$K$5</formula>
    </cfRule>
  </conditionalFormatting>
  <conditionalFormatting sqref="A66:W65536 Y66:Z68 Y70:AE65536 AA66:AD66 AA68 AB67:AD68 AE66:AE68 AF66:AI65536">
    <cfRule type="cellIs" priority="20" dxfId="1" operator="equal" stopIfTrue="1">
      <formula>Calendário!$K$5</formula>
    </cfRule>
  </conditionalFormatting>
  <conditionalFormatting sqref="AA5:AD64 AH5:AH64">
    <cfRule type="cellIs" priority="21" dxfId="2" operator="lessThanOrEqual" stopIfTrue="1">
      <formula>5.9</formula>
    </cfRule>
  </conditionalFormatting>
  <conditionalFormatting sqref="Z5:Z64">
    <cfRule type="cellIs" priority="22" dxfId="3" operator="between" stopIfTrue="1">
      <formula>25</formula>
      <formula>49</formula>
    </cfRule>
    <cfRule type="cellIs" priority="23" dxfId="2" operator="greaterThanOrEqual" stopIfTrue="1">
      <formula>50</formula>
    </cfRule>
    <cfRule type="cellIs" priority="24" dxfId="4" operator="between" stopIfTrue="1">
      <formula>16</formula>
      <formula>24</formula>
    </cfRule>
  </conditionalFormatting>
  <conditionalFormatting sqref="AE5:AE64 AG5:AG64">
    <cfRule type="cellIs" priority="25" dxfId="2" operator="equal" stopIfTrue="1">
      <formula>"RF"</formula>
    </cfRule>
    <cfRule type="cellIs" priority="26" dxfId="5" operator="equal" stopIfTrue="1">
      <formula>"EE"</formula>
    </cfRule>
    <cfRule type="cellIs" priority="27" dxfId="6" operator="equal" stopIfTrue="1">
      <formula>"A"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 César</cp:lastModifiedBy>
  <dcterms:created xsi:type="dcterms:W3CDTF">2016-08-10T00:28:04Z</dcterms:created>
  <dcterms:modified xsi:type="dcterms:W3CDTF">2018-07-15T18:08:37Z</dcterms:modified>
  <cp:category/>
  <cp:version/>
  <cp:contentType/>
  <cp:contentStatus/>
  <cp:revision>1046</cp:revision>
</cp:coreProperties>
</file>